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723" documentId="120_S{2AC9BD13-BADA-5192-A53E-5A8FF88502F6}" xr6:coauthVersionLast="47" xr6:coauthVersionMax="47" xr10:uidLastSave="{DFF50091-E53D-421D-9446-592D9BB36DAD}"/>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3" i="4"/>
  <c r="G3" i="4"/>
  <c r="I3" i="4"/>
  <c r="J3" i="4"/>
  <c r="L3" i="4"/>
  <c r="B4" i="4"/>
  <c r="G4" i="4"/>
  <c r="I4" i="4"/>
  <c r="J4" i="4"/>
  <c r="L4" i="4"/>
  <c r="B5" i="4"/>
  <c r="G5" i="4"/>
  <c r="I5" i="4"/>
  <c r="J5" i="4"/>
  <c r="L5"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<sst xmlns="http://schemas.openxmlformats.org/spreadsheetml/2006/main" count="180285" uniqueCount="39127">
  <si>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</si>
  <si>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</si>
  <si>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</si>
  <si>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</si>
  <si>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</si>
  <si>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</si>
  <si>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</si>
  <si>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</si>
  <si>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</si>
  <si>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</si>
  <si>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</si>
  <si>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</si>
  <si>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</si>
  <si>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</si>
  <si>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</si>
  <si>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</si>
  <si>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</si>
  <si>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</si>
  <si>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</si>
  <si>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</si>
  <si>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</si>
  <si>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</si>
  <si>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</si>
  <si>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</si>
  <si>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</si>
  <si>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</si>
  <si>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</si>
  <si>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</si>
  <si>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</si>
  <si>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</si>
  <si>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</si>
  <si>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</si>
  <si>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</si>
  <si>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</si>
  <si>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</si>
  <si>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</si>
  <si>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</si>
  <si>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</si>
  <si>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</si>
  <si>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</si>
  <si>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</si>
  <si>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</si>
  <si>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</si>
  <si>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</si>
  <si>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</si>
  <si>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</si>
  <si>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</si>
  <si>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</si>
  <si>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</si>
  <si>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</si>
  <si>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</si>
  <si>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</si>
  <si>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</si>
  <si>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</si>
  <si>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</si>
  <si>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</si>
  <si>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</si>
  <si>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</si>
  <si>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</si>
  <si>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</si>
  <si>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</si>
  <si>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</si>
  <si>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</si>
  <si>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</si>
  <si>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</si>
  <si>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</si>
  <si>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</si>
  <si>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</si>
  <si>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</si>
  <si>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</si>
  <si>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</si>
  <si>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</si>
  <si>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</si>
  <si>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</si>
  <si>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</si>
  <si>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</si>
  <si>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</si>
  <si>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</si>
  <si>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</si>
  <si>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</si>
  <si>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</si>
  <si>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</si>
  <si>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</si>
  <si>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</si>
  <si>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</si>
  <si>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</si>
  <si>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</si>
  <si>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</si>
  <si>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</si>
  <si>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</si>
  <si>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</si>
  <si>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</si>
  <si>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</si>
  <si>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</si>
  <si>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</si>
  <si>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</si>
  <si>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</si>
  <si>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</si>
  <si>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</si>
  <si>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</si>
  <si>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</si>
  <si>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</si>
  <si>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</si>
  <si>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</si>
  <si>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</si>
  <si>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</si>
  <si>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</si>
  <si>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</si>
  <si>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</si>
  <si>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</si>
  <si>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</si>
  <si>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</si>
  <si>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</si>
  <si>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</si>
  <si>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</si>
  <si>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</si>
  <si>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</si>
  <si>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</si>
  <si>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</si>
  <si>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</si>
  <si>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</si>
  <si>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</si>
  <si>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</si>
  <si>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</si>
  <si>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</si>
  <si>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</si>
  <si>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</si>
  <si>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</si>
  <si>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</si>
  <si>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</si>
  <si>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</si>
  <si>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</si>
  <si>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</si>
  <si>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</si>
  <si>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</si>
  <si>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</si>
  <si>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</si>
  <si>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</si>
  <si>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</si>
  <si>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</si>
  <si>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</si>
  <si>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</si>
  <si>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</si>
  <si>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</si>
  <si>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</si>
  <si>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</si>
  <si>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</si>
  <si>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</si>
  <si>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</si>
  <si>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</si>
  <si>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</si>
  <si>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</si>
  <si>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</si>
  <si>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</si>
  <si>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</si>
  <si>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</si>
  <si>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</si>
  <si>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</si>
  <si>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</si>
  <si>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</si>
  <si>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</si>
  <si>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</si>
  <si>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</si>
  <si>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</si>
  <si>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</si>
  <si>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</si>
  <si>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</si>
  <si>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</si>
  <si>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</si>
  <si>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</si>
  <si>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</si>
  <si>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</si>
  <si>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</si>
  <si>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</si>
  <si>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</si>
  <si>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</si>
  <si>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</si>
  <si>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</si>
  <si>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</si>
  <si>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</si>
  <si>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</si>
  <si>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</si>
  <si>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</si>
  <si>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</si>
  <si>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</si>
  <si>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</si>
  <si>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</si>
  <si>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</si>
  <si>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</si>
  <si>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</si>
  <si>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</si>
  <si>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</si>
  <si>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</si>
  <si>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</si>
  <si>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</si>
  <si>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</si>
  <si>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</si>
  <si>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</si>
  <si>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</si>
  <si>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</si>
  <si>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</si>
  <si>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</si>
  <si>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</si>
  <si>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</si>
  <si>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</si>
  <si>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</si>
  <si>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</si>
  <si>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</si>
  <si>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</si>
  <si>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</si>
  <si>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</si>
  <si>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</si>
  <si>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</si>
  <si>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</si>
  <si>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</si>
  <si>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</si>
  <si>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</si>
  <si>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</si>
  <si>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</si>
  <si>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</si>
  <si>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</si>
  <si>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</si>
  <si>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</si>
  <si>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</si>
  <si>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</si>
  <si>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</si>
  <si>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</si>
  <si>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</si>
  <si>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</si>
  <si>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</si>
  <si>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</si>
  <si>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</si>
  <si>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</si>
  <si>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</si>
  <si>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</si>
  <si>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</si>
  <si>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</si>
  <si>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</si>
  <si>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</si>
  <si>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</si>
  <si>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</si>
  <si>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</si>
  <si>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</si>
  <si>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</si>
  <si>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</si>
  <si>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</si>
  <si>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</si>
  <si>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</si>
  <si>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</si>
  <si>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</si>
  <si>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</si>
  <si>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</si>
  <si>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</si>
  <si>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</si>
  <si>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</si>
  <si>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</si>
  <si>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</si>
  <si>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</si>
  <si>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</si>
  <si>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</si>
  <si>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</si>
  <si>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</si>
  <si>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</si>
  <si>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</si>
  <si>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</si>
  <si>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</si>
  <si>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</si>
  <si>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</si>
  <si>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</si>
  <si>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</si>
  <si>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</si>
  <si>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</si>
  <si>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</si>
  <si>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</si>
  <si>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</si>
  <si>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</si>
  <si>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</si>
  <si>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</si>
  <si>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</si>
  <si>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</si>
  <si>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</si>
  <si>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</si>
  <si>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</si>
  <si>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</si>
  <si>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</si>
  <si>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</si>
  <si>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</si>
  <si>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</si>
  <si>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</si>
  <si>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</si>
  <si>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</si>
  <si>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</si>
  <si>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</si>
  <si>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</si>
  <si>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</si>
  <si>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</si>
  <si>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</si>
  <si>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</si>
  <si>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</si>
  <si>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</si>
  <si>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</si>
  <si>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</si>
  <si>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</si>
  <si>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</si>
  <si>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</si>
  <si>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</si>
  <si>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</si>
  <si>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</si>
  <si>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</si>
  <si>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</si>
  <si>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</si>
  <si>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</si>
  <si>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</si>
  <si>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</si>
  <si>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</si>
  <si>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</si>
  <si>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</si>
  <si>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</si>
  <si>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</si>
  <si>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</si>
  <si>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</si>
  <si>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</si>
  <si>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</si>
  <si>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</si>
  <si>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</si>
  <si>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</si>
  <si>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</si>
  <si>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</si>
  <si>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</si>
  <si>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</si>
  <si>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</si>
  <si>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</si>
  <si>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</si>
  <si>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</si>
  <si>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</si>
  <si>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</si>
  <si>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</si>
  <si>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</si>
  <si>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</si>
  <si>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</si>
  <si>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</si>
  <si>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</si>
  <si>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</si>
  <si>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</si>
  <si>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</si>
  <si>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</si>
  <si>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</si>
  <si>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</si>
  <si>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</si>
  <si>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</si>
  <si>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</si>
  <si>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</si>
  <si>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</si>
  <si>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</si>
  <si>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</si>
  <si>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</si>
  <si>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</si>
  <si>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</si>
  <si>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</si>
  <si>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</si>
  <si>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</si>
  <si>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</si>
  <si>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</si>
  <si>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</si>
  <si>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</si>
  <si>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</si>
  <si>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</si>
  <si>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</si>
  <si>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</si>
  <si>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</si>
  <si>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</si>
  <si>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</si>
  <si>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</si>
  <si>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</si>
  <si>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</si>
  <si>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</si>
  <si>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</si>
  <si>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</si>
  <si>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</si>
  <si>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</si>
  <si>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</si>
  <si>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</si>
  <si>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</si>
  <si>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</si>
  <si>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</si>
  <si>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</si>
  <si>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</si>
  <si>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</si>
  <si>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</si>
  <si>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</si>
  <si>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</si>
  <si>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</si>
  <si>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</si>
  <si>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</si>
  <si>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</si>
  <si>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</si>
  <si>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</si>
  <si>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</si>
  <si>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</si>
  <si>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</si>
  <si>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</si>
  <si>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</si>
  <si>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</si>
  <si>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</si>
  <si>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</si>
  <si>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</si>
  <si>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</si>
  <si>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</si>
  <si>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</si>
  <si>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</si>
  <si>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</si>
  <si>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</si>
  <si>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</si>
  <si>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</si>
  <si>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</si>
  <si>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</si>
  <si>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</si>
  <si>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</si>
  <si>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</si>
  <si>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</si>
  <si>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</si>
  <si>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</si>
  <si>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</si>
  <si>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</si>
  <si>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</si>
  <si>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</si>
  <si>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</si>
  <si>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</si>
  <si>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</si>
  <si>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</si>
  <si>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</si>
  <si>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</si>
  <si>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</si>
  <si>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</si>
  <si>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</si>
  <si>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</si>
  <si>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</si>
  <si>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</si>
  <si>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</si>
  <si>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</si>
  <si>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</si>
  <si>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</si>
  <si>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</si>
  <si>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</si>
  <si>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</si>
  <si>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</si>
  <si>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</si>
  <si>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</si>
  <si>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</si>
  <si>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</si>
  <si>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</si>
  <si>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</si>
  <si>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</si>
  <si>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</si>
  <si>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</si>
  <si>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</si>
  <si>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</si>
  <si>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</si>
  <si>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</si>
  <si>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</si>
  <si>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</si>
  <si>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</si>
  <si>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</si>
  <si>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</si>
  <si>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</si>
  <si>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</si>
  <si>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</si>
  <si>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</si>
  <si>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</si>
  <si>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</si>
  <si>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</si>
  <si>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</si>
  <si>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</si>
  <si>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</si>
  <si>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</si>
  <si>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</si>
  <si>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</si>
  <si>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</si>
  <si>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</si>
  <si>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</si>
  <si>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</si>
  <si>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</si>
  <si>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</si>
  <si>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</si>
  <si>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</si>
  <si>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</si>
  <si>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</si>
  <si>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</si>
  <si>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</si>
  <si>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</si>
  <si>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</si>
  <si>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</si>
  <si>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</si>
  <si>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</si>
  <si>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</si>
  <si>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</si>
  <si>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</si>
  <si>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</si>
  <si>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</si>
  <si>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</si>
  <si>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</si>
  <si>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</si>
  <si>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</si>
  <si>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</si>
  <si>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</si>
  <si>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</si>
  <si>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</si>
  <si>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</si>
  <si>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</si>
  <si>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</si>
  <si>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</si>
  <si>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</si>
  <si>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</si>
  <si>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</si>
  <si>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</si>
  <si>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</si>
  <si>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</si>
  <si>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</si>
  <si>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</si>
  <si>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</si>
  <si>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</si>
  <si>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</si>
  <si>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</si>
  <si>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</si>
  <si>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</si>
  <si>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</si>
  <si>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</si>
  <si>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</si>
  <si>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</si>
  <si>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</si>
  <si>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</si>
  <si>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</si>
  <si>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</si>
  <si>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</si>
  <si>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</si>
  <si>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</si>
  <si>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</si>
  <si>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</si>
  <si>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</si>
  <si>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</si>
  <si>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</si>
  <si>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</si>
  <si>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</si>
  <si>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</si>
  <si>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</si>
  <si>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</si>
  <si>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</si>
  <si>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</si>
  <si>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</si>
  <si>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</si>
  <si>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</si>
  <si>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</si>
  <si>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</si>
  <si>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</si>
  <si>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</si>
  <si>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</si>
  <si>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</si>
  <si>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</si>
  <si>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</si>
  <si>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</si>
  <si>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</si>
  <si>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</si>
  <si>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</si>
  <si>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</si>
  <si>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</si>
  <si>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</si>
  <si>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</si>
  <si>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</si>
  <si>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</si>
  <si>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</si>
  <si>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</si>
  <si>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</si>
  <si>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</si>
  <si>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</si>
  <si>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</si>
  <si>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</si>
  <si>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</si>
  <si>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</si>
  <si>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</si>
  <si>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</si>
  <si>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</si>
  <si>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</si>
  <si>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</si>
  <si>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</si>
  <si>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</si>
  <si>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</si>
  <si>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</si>
  <si>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</si>
  <si>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</si>
  <si>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</si>
  <si>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</si>
  <si>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</si>
  <si>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</si>
  <si>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</si>
  <si>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</si>
  <si>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</si>
  <si>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</si>
  <si>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</si>
  <si>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</si>
  <si>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</si>
  <si>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</si>
  <si>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</si>
  <si>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</si>
  <si>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</si>
  <si>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</si>
  <si>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</si>
  <si>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</si>
  <si>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</si>
  <si>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</si>
  <si>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</si>
  <si>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</si>
  <si>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</si>
  <si>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</si>
  <si>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</si>
  <si>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</si>
  <si>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</si>
  <si>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</si>
  <si>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</si>
  <si>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</si>
  <si>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</si>
  <si>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</si>
  <si>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</si>
  <si>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</si>
  <si>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</si>
  <si>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</si>
  <si>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</si>
  <si>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</si>
  <si>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</si>
  <si>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</si>
  <si>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</si>
  <si>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</si>
  <si>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</si>
  <si>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</si>
  <si>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</si>
  <si>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</si>
  <si>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</si>
  <si>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</si>
  <si>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</si>
  <si>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</si>
  <si>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</si>
  <si>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</si>
  <si>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</si>
  <si>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</si>
  <si>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</si>
  <si>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</si>
  <si>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</si>
  <si>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</si>
  <si>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</si>
  <si>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</si>
  <si>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</si>
  <si>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</si>
  <si>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</si>
  <si>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</si>
  <si>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</si>
  <si>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</si>
  <si>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</si>
  <si>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</si>
  <si>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</si>
  <si>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</si>
  <si>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</si>
  <si>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</si>
  <si>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</si>
  <si>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</si>
  <si>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</si>
  <si>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</si>
  <si>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</si>
  <si>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</si>
  <si>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</si>
  <si>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</si>
  <si>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</si>
  <si>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</si>
  <si>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</si>
  <si>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</si>
  <si>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</si>
  <si>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</si>
  <si>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</si>
  <si>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</si>
  <si>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</si>
  <si>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</si>
  <si>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</si>
  <si>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</si>
  <si>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</si>
  <si>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</si>
  <si>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</si>
  <si>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</si>
  <si>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</si>
  <si>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</si>
  <si>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</si>
  <si>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</si>
  <si>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</si>
  <si>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</si>
  <si>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</si>
  <si>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</si>
  <si>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</si>
  <si>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</si>
  <si>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</si>
  <si>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</si>
  <si>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</si>
  <si>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</si>
  <si>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</si>
  <si>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</si>
  <si>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</si>
  <si>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</si>
  <si>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</si>
  <si>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</si>
  <si>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</si>
  <si>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</si>
  <si>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</si>
  <si>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</si>
  <si>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</si>
  <si>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</si>
  <si>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</si>
  <si>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</si>
  <si>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</si>
  <si>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</si>
  <si>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</si>
  <si>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</si>
  <si>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</si>
  <si>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</si>
  <si>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</si>
  <si>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</si>
  <si>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</si>
  <si>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</si>
  <si>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</si>
  <si>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</si>
  <si>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</si>
  <si>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</si>
  <si>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</si>
  <si>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</si>
  <si>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</si>
  <si>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</si>
  <si>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</si>
  <si>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</si>
  <si>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</si>
  <si>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</si>
  <si>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</si>
  <si>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</si>
  <si>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</si>
  <si>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</si>
  <si>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</si>
  <si>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</si>
  <si>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</si>
  <si>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</si>
  <si>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</si>
  <si>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</si>
  <si>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</si>
  <si>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</si>
  <si>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</si>
  <si>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</si>
  <si>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</si>
  <si>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</si>
  <si>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</si>
  <si>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</si>
  <si>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</si>
  <si>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</si>
  <si>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</si>
  <si>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</si>
  <si>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</si>
  <si>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</si>
  <si>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</si>
  <si>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</si>
  <si>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</si>
  <si>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</si>
  <si>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</si>
  <si>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</si>
  <si>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</si>
  <si>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</si>
  <si>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</si>
  <si>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</si>
  <si>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</si>
  <si>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</si>
  <si>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</si>
  <si>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</si>
  <si>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</si>
  <si>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</si>
  <si>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</si>
  <si>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</si>
  <si>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</si>
  <si>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</si>
  <si>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</si>
  <si>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</si>
  <si>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</si>
  <si>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</si>
  <si>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</si>
  <si>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</si>
  <si>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</si>
  <si>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</si>
  <si>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</si>
  <si>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</si>
  <si>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</si>
  <si>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</si>
  <si>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</si>
  <si>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</si>
  <si>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</si>
  <si>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</si>
  <si>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</si>
  <si>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</si>
  <si>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</si>
  <si>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</si>
  <si>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</si>
  <si>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</si>
  <si>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</si>
  <si>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</si>
  <si>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</si>
  <si>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</si>
  <si>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</si>
  <si>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</si>
  <si>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</si>
  <si>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</si>
  <si>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</si>
  <si>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</si>
  <si>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</si>
  <si>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</si>
  <si>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</si>
  <si>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</si>
  <si>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</si>
  <si>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</si>
  <si>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</si>
  <si>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</si>
  <si>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</si>
  <si>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</si>
  <si>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</si>
  <si>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</si>
  <si>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</si>
  <si>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</si>
  <si>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</si>
  <si>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</si>
  <si>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</si>
  <si>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</si>
  <si>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</si>
  <si>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</si>
  <si>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</si>
  <si>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</si>
  <si>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</si>
  <si>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</si>
  <si>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</si>
  <si>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</si>
  <si>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</si>
  <si>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</si>
  <si>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</si>
  <si>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</si>
  <si>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</si>
  <si>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</si>
  <si>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</si>
  <si>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</si>
  <si>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</si>
  <si>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</si>
  <si>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</si>
  <si>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</si>
  <si>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</si>
  <si>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</si>
  <si>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</si>
  <si>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</si>
  <si>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</si>
  <si>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</si>
  <si>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</si>
  <si>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</si>
  <si>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</si>
  <si>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</si>
  <si>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</si>
  <si>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</si>
  <si>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</si>
  <si>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</si>
  <si>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</si>
  <si>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</si>
  <si>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</si>
  <si>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</si>
  <si>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</si>
  <si>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</si>
  <si>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</si>
  <si>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</si>
  <si>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</si>
  <si>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</si>
  <si>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</si>
  <si>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</si>
  <si>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</si>
  <si>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</si>
  <si>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</si>
  <si>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</si>
  <si>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</si>
  <si>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</si>
  <si>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</si>
  <si>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</si>
  <si>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</si>
  <si>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</si>
  <si>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</si>
  <si>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</si>
  <si>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</si>
  <si>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</si>
  <si>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</si>
  <si>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</si>
  <si>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</si>
  <si>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</si>
  <si>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</si>
  <si>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</si>
  <si>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</si>
  <si>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</si>
  <si>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</si>
  <si>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</si>
  <si>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</si>
  <si>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</si>
  <si>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</si>
  <si>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</si>
  <si>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</si>
  <si>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</si>
  <si>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</si>
  <si>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</si>
  <si>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</si>
  <si>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</si>
  <si>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</si>
  <si>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</si>
  <si>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</si>
  <si>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</si>
  <si>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</si>
  <si>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</si>
  <si>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</si>
  <si>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</si>
  <si>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</si>
  <si>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</si>
  <si>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</si>
  <si>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</si>
  <si>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</si>
  <si>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</si>
  <si>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</si>
  <si>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</si>
  <si>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</si>
  <si>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</si>
  <si>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</si>
  <si>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</si>
  <si>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</si>
  <si>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</si>
  <si>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</si>
  <si>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</si>
  <si>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</si>
  <si>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</si>
  <si>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</si>
  <si>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</si>
  <si>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</si>
  <si>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</si>
  <si>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</si>
  <si>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</si>
  <si>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</si>
  <si>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</si>
  <si>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</si>
  <si>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</si>
  <si>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</si>
  <si>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</si>
  <si>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</si>
  <si>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</si>
  <si>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</si>
  <si>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</si>
  <si>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</si>
  <si>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</si>
  <si>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</si>
  <si>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</si>
  <si>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</si>
  <si>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</si>
  <si>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</si>
  <si>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</si>
  <si>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</si>
  <si>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</si>
  <si>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</si>
  <si>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</si>
  <si>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</si>
  <si>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</si>
  <si>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</si>
  <si>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</si>
  <si>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</si>
  <si>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</si>
  <si>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</si>
  <si>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</si>
  <si>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</si>
  <si>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</si>
  <si>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</si>
  <si>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</si>
  <si>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</si>
  <si>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</si>
  <si>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</si>
  <si>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</si>
  <si>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</si>
  <si>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</si>
  <si>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</si>
  <si>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</si>
  <si>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</si>
  <si>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</si>
  <si>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</si>
  <si>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</si>
  <si>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</si>
  <si>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</si>
  <si>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</si>
  <si>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</si>
  <si>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</si>
  <si>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</si>
  <si>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</si>
  <si>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</si>
  <si>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</si>
  <si>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</si>
  <si>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</si>
  <si>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</si>
  <si>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</si>
  <si>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</si>
  <si>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</si>
  <si>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</si>
  <si>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</si>
  <si>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</si>
  <si>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</si>
  <si>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</si>
  <si>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</si>
  <si>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</si>
  <si>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</si>
  <si>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</si>
  <si>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</si>
  <si>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</si>
  <si>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</si>
  <si>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</si>
  <si>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</si>
  <si>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</si>
  <si>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</si>
  <si>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</si>
  <si>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</si>
  <si>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</si>
  <si>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</si>
  <si>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</si>
  <si>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</si>
  <si>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</si>
  <si>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</si>
  <si>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</si>
  <si>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</si>
  <si>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</si>
  <si>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</si>
  <si>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</si>
  <si>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</si>
  <si>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</si>
  <si>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</si>
  <si>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</si>
  <si>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</si>
  <si>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</si>
  <si>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</si>
  <si>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</si>
  <si>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</si>
  <si>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</si>
  <si>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</si>
  <si>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</si>
  <si>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</si>
  <si>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</si>
  <si>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</si>
  <si>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</si>
  <si>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</si>
  <si>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</si>
  <si>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</si>
  <si>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</si>
  <si>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</si>
  <si>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</si>
  <si>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</si>
  <si>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</si>
  <si>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</si>
  <si>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</si>
  <si>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</si>
  <si>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</si>
  <si>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</si>
  <si>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</si>
  <si>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</si>
  <si>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</si>
  <si>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</si>
  <si>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</si>
  <si>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</si>
  <si>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</si>
  <si>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</si>
  <si>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</si>
  <si>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</si>
  <si>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</si>
  <si>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</si>
  <si>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</si>
  <si>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</si>
  <si>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</si>
  <si>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</si>
  <si>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</si>
  <si>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</si>
  <si>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</si>
  <si>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</si>
  <si>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</si>
  <si>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</si>
  <si>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</si>
  <si>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</si>
  <si>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</si>
  <si>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</si>
  <si>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</si>
  <si>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</si>
  <si>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</si>
  <si>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</si>
  <si>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</si>
  <si>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</si>
  <si>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</si>
  <si>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</si>
  <si>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</si>
  <si>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</si>
  <si>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</si>
  <si>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</si>
  <si>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</si>
  <si>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</si>
  <si>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</si>
  <si>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</si>
  <si>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</si>
  <si>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</si>
  <si>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</si>
  <si>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</si>
  <si>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</si>
  <si>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</si>
  <si>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</si>
  <si>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</si>
  <si>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</si>
  <si>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</si>
  <si>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</si>
  <si>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</si>
  <si>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</si>
  <si>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</si>
  <si>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</si>
  <si>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</si>
  <si>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</si>
  <si>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</si>
  <si>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</si>
  <si>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</si>
  <si>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</si>
  <si>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</si>
  <si>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</si>
  <si>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</si>
  <si>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</si>
  <si>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</si>
  <si>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</si>
  <si>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</si>
  <si>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</si>
  <si>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</si>
  <si>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</si>
  <si>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</si>
  <si>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</si>
  <si>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</si>
  <si>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</si>
  <si>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</si>
  <si>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</si>
  <si>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</si>
  <si>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</si>
  <si>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</si>
  <si>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</si>
  <si>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</si>
  <si>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</si>
  <si>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</si>
  <si>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</si>
  <si>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</si>
  <si>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</si>
  <si>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</si>
  <si>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</si>
  <si>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</si>
  <si>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</si>
  <si>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</si>
  <si>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</si>
  <si>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</si>
  <si>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</si>
  <si>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</si>
  <si>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</si>
  <si>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</si>
  <si>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</si>
  <si>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</si>
  <si>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</si>
  <si>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</si>
  <si>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</si>
  <si>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</si>
  <si>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</si>
  <si>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</si>
  <si>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</si>
  <si>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</si>
  <si>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</si>
  <si>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</si>
  <si>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</si>
  <si>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</si>
  <si>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</si>
  <si>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</si>
  <si>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</si>
  <si>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</si>
  <si>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</si>
  <si>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</si>
  <si>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</si>
  <si>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</si>
  <si>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</si>
  <si>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</si>
  <si>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</si>
  <si>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</si>
  <si>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</si>
  <si>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</si>
  <si>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</si>
  <si>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</si>
  <si>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</si>
  <si>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</si>
  <si>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</si>
  <si>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</si>
  <si>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</si>
  <si>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</si>
  <si>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</si>
  <si>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</si>
  <si>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</si>
  <si>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</si>
  <si>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</si>
  <si>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</si>
  <si>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</si>
  <si>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</si>
  <si>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</si>
  <si>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</si>
  <si>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</si>
  <si>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</si>
  <si>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</si>
  <si>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</si>
  <si>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</si>
  <si>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</si>
  <si>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</si>
  <si>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</si>
  <si>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</si>
  <si>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</si>
  <si>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</si>
  <si>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</si>
  <si>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</si>
  <si>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</si>
  <si>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</si>
  <si>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</si>
  <si>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</si>
  <si>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</si>
  <si>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</si>
  <si>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</si>
  <si>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</si>
  <si>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</si>
  <si>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</si>
  <si>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</si>
  <si>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</si>
  <si>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</si>
  <si>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</si>
  <si>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</si>
  <si>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</si>
  <si>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</si>
  <si>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</si>
  <si>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</si>
  <si>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</si>
  <si>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</si>
  <si>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</si>
  <si>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</si>
  <si>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</si>
  <si>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</si>
  <si>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</si>
  <si>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</si>
  <si>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</si>
  <si>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</si>
  <si>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</si>
  <si>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</si>
  <si>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</si>
  <si>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</si>
  <si>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</si>
  <si>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</si>
  <si>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</si>
  <si>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</si>
  <si>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</si>
  <si>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</si>
  <si>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</si>
  <si>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</si>
  <si>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</si>
  <si>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</si>
  <si>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</si>
  <si>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</si>
  <si>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</si>
  <si>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</si>
  <si>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</si>
  <si>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</si>
  <si>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</si>
  <si>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</si>
  <si>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</si>
  <si>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</si>
  <si>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</si>
  <si>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</si>
  <si>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</si>
  <si>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</si>
  <si>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</si>
  <si>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</si>
  <si>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</si>
  <si>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</si>
  <si>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</si>
  <si>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</si>
  <si>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</si>
  <si>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</si>
  <si>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</si>
  <si>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</si>
  <si>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</si>
  <si>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</si>
  <si>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</si>
  <si>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</si>
  <si>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</si>
  <si>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</si>
  <si>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</si>
  <si>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</si>
  <si>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</si>
  <si>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</si>
  <si>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</si>
  <si>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</si>
  <si>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</si>
  <si>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</si>
  <si>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</si>
  <si>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</si>
  <si>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</si>
  <si>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</si>
  <si>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</si>
  <si>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</si>
  <si>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</si>
  <si>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</si>
  <si>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</si>
  <si>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</si>
  <si>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</si>
  <si>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</si>
  <si>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</si>
  <si>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</si>
  <si>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</si>
  <si>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</si>
  <si>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</si>
  <si>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</si>
  <si>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</si>
  <si>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</si>
  <si>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</si>
  <si>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</si>
  <si>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</si>
  <si>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</si>
  <si>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</si>
  <si>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</si>
  <si>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</si>
  <si>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</si>
  <si>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</si>
  <si>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</si>
  <si>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</si>
  <si>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</si>
  <si>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</si>
  <si>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</si>
  <si>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</si>
  <si>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</si>
  <si>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</si>
  <si>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</si>
  <si>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</si>
  <si>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</si>
  <si>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</si>
  <si>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</si>
  <si>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</si>
  <si>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</si>
  <si>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</si>
  <si>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</si>
  <si>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</si>
  <si>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</si>
  <si>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</si>
  <si>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</si>
  <si>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</si>
  <si>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</si>
  <si>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</si>
  <si>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</si>
  <si>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</si>
  <si>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</si>
  <si>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</si>
  <si>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</si>
  <si>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</si>
  <si>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</si>
  <si>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</si>
  <si>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</si>
  <si>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</si>
  <si>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</si>
  <si>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</si>
  <si>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</si>
  <si>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</si>
  <si>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</si>
  <si>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</si>
  <si>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</si>
  <si>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</si>
  <si>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</si>
  <si>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</si>
  <si>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</si>
  <si>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</si>
  <si>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</si>
  <si>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</si>
  <si>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</si>
  <si>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</si>
  <si>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</si>
  <si>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</si>
  <si>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</si>
  <si>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</si>
  <si>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</si>
  <si>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</si>
  <si>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</si>
  <si>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</si>
  <si>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</si>
  <si>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</si>
  <si>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</si>
  <si>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</si>
  <si>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</si>
  <si>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</si>
  <si>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</si>
  <si>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</si>
  <si>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</si>
  <si>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</si>
  <si>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</si>
  <si>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</si>
  <si>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</si>
  <si>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</si>
  <si>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</si>
  <si>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</si>
  <si>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</si>
  <si>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</si>
  <si>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</si>
  <si>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</si>
  <si>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</si>
  <si>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</si>
  <si>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</si>
  <si>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</si>
  <si>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</si>
  <si>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</si>
  <si>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</si>
  <si>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</si>
  <si>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</si>
  <si>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</si>
  <si>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</si>
  <si>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</si>
  <si>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</si>
  <si>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</si>
  <si>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</si>
  <si>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</si>
  <si>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</si>
  <si>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</si>
  <si>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</si>
  <si>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</si>
  <si>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</si>
  <si>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</si>
  <si>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</si>
  <si>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</si>
  <si>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</si>
  <si>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</si>
  <si>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</si>
  <si>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</si>
  <si>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</si>
  <si>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</si>
  <si>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</si>
  <si>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</si>
  <si>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</si>
  <si>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</si>
  <si>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</si>
  <si>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</si>
  <si>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</si>
  <si>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</si>
  <si>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</si>
  <si>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</si>
  <si>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</si>
  <si>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</si>
  <si>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</si>
  <si>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</si>
  <si>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</si>
  <si>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</si>
  <si>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</si>
  <si>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</si>
  <si>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</si>
  <si>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</si>
  <si>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</si>
  <si>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</si>
  <si>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</si>
  <si>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</si>
  <si>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</si>
  <si>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</si>
  <si>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</si>
  <si>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</si>
  <si>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</si>
  <si>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</si>
  <si>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</si>
  <si>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</si>
  <si>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</si>
  <si>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</si>
  <si>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</si>
  <si>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</si>
  <si>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</si>
  <si>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</si>
  <si>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</si>
  <si>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</si>
  <si>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</si>
  <si>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</si>
  <si>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</si>
  <si>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</si>
  <si>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</si>
  <si>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</si>
  <si>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</si>
  <si>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</si>
  <si>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</si>
  <si>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</si>
  <si>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</si>
  <si>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</si>
  <si>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</si>
  <si>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</si>
  <si>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</si>
  <si>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</si>
  <si>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</si>
  <si>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</si>
  <si>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</si>
  <si>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</si>
  <si>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</si>
  <si>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</si>
  <si>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</si>
  <si>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</si>
  <si>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</si>
  <si>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</si>
  <si>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</si>
  <si>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</si>
  <si>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</si>
  <si>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</si>
  <si>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</si>
  <si>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</si>
  <si>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</si>
  <si>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</si>
  <si>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</si>
  <si>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</si>
  <si>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</si>
  <si>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</si>
  <si>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</si>
  <si>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</si>
  <si>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</si>
  <si>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</si>
  <si>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</si>
  <si>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</si>
  <si>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</si>
  <si>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</si>
  <si>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</si>
  <si>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</si>
  <si>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</si>
  <si>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</si>
  <si>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</si>
  <si>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</si>
  <si>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</si>
  <si>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</si>
  <si>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</si>
  <si>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</si>
  <si>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</si>
  <si>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</si>
  <si>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</si>
  <si>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</si>
  <si>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</si>
  <si>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</si>
  <si>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</si>
  <si>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</si>
  <si>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</si>
  <si>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</si>
  <si>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</si>
  <si>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</si>
  <si>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</si>
  <si>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</si>
  <si>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</si>
  <si>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</si>
  <si>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</si>
  <si>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</si>
  <si>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</si>
  <si>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</si>
  <si>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</si>
  <si>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</si>
  <si>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</si>
  <si>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</si>
  <si>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</si>
  <si>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</si>
  <si>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</si>
  <si>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</si>
  <si>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</si>
  <si>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</si>
  <si>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</si>
  <si>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</si>
  <si>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</si>
  <si>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</si>
  <si>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</si>
  <si>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</si>
  <si>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</si>
  <si>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</si>
  <si>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</si>
  <si>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</si>
  <si>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</si>
  <si>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</si>
  <si>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</si>
  <si>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</si>
  <si>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</si>
  <si>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</si>
  <si>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</si>
  <si>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</si>
  <si>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</si>
  <si>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</si>
  <si>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</si>
  <si>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</si>
  <si>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</si>
  <si>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</si>
  <si>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</si>
  <si>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</si>
  <si>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</si>
  <si>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</si>
  <si>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</si>
  <si>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</si>
  <si>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</si>
  <si>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</si>
  <si>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</si>
  <si>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</si>
  <si>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</si>
  <si>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</si>
  <si>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</si>
  <si>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</si>
  <si>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</si>
  <si>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</si>
  <si>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</si>
  <si>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</si>
  <si>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</si>
  <si>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</si>
  <si>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</si>
  <si>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</si>
  <si>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</si>
  <si>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</si>
  <si>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</si>
  <si>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</si>
  <si>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</si>
  <si>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</si>
  <si>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</si>
  <si>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</si>
  <si>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</si>
  <si>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</si>
  <si>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</si>
  <si>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</si>
  <si>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</si>
  <si>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</si>
  <si>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</si>
  <si>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</si>
  <si>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</si>
  <si>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</si>
  <si>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</si>
  <si>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</si>
  <si>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</si>
  <si>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</si>
  <si>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</si>
  <si>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</si>
  <si>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</si>
  <si>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</si>
  <si>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</si>
  <si>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</si>
  <si>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</si>
  <si>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</si>
  <si>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</si>
  <si>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</si>
  <si>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</si>
  <si>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</si>
  <si>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</si>
  <si>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</si>
  <si>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</si>
  <si>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</si>
  <si>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</si>
  <si>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</si>
  <si>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</si>
  <si>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</si>
  <si>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</si>
  <si>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</si>
  <si>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</si>
  <si>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</si>
  <si>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</si>
  <si>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</si>
  <si>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</si>
  <si>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</si>
  <si>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</si>
  <si>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</si>
  <si>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</si>
  <si>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</si>
  <si>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</si>
  <si>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</si>
  <si>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</si>
  <si>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</si>
  <si>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</si>
  <si>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</si>
  <si>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</si>
  <si>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</si>
  <si>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</si>
  <si>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</si>
  <si>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</si>
  <si>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</si>
  <si>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</si>
  <si>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</si>
  <si>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</si>
  <si>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</si>
  <si>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</si>
  <si>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</si>
  <si>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</si>
  <si>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</si>
  <si>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</si>
  <si>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</si>
  <si>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</si>
  <si>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</si>
  <si>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</si>
  <si>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</si>
  <si>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</si>
  <si>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</si>
  <si>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</si>
  <si>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</si>
  <si>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</si>
  <si>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</si>
  <si>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</si>
  <si>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</si>
  <si>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</si>
  <si>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</si>
  <si>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</si>
  <si>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</si>
  <si>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</si>
  <si>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</si>
  <si>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</si>
  <si>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</si>
  <si>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</si>
  <si>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</si>
  <si>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</si>
  <si>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</si>
  <si>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</si>
  <si>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</si>
  <si>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</si>
  <si>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</si>
  <si>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</si>
  <si>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</si>
  <si>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</si>
  <si>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</si>
  <si>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</si>
  <si>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</si>
  <si>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</si>
  <si>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</si>
  <si>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</si>
  <si>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</si>
  <si>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</si>
  <si>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</si>
  <si>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</si>
  <si>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</si>
  <si>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</si>
  <si>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</si>
  <si>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</si>
  <si>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</si>
  <si>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</si>
  <si>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</si>
  <si>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</si>
  <si>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</si>
  <si>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</si>
  <si>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</si>
  <si>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</si>
  <si>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</si>
  <si>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</si>
  <si>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</si>
  <si>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</si>
  <si>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</si>
  <si>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</si>
  <si>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</si>
  <si>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</si>
  <si>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</si>
  <si>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</si>
  <si>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</si>
  <si>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</si>
  <si>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</si>
  <si>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</si>
  <si>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</si>
  <si>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</si>
  <si>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</si>
  <si>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</si>
  <si>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</si>
  <si>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</si>
  <si>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</si>
  <si>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</si>
  <si>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</si>
  <si>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</si>
  <si>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</si>
  <si>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</si>
  <si>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</si>
  <si>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</si>
  <si>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</si>
  <si>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</si>
  <si>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</si>
  <si>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</si>
  <si>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</si>
  <si>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</si>
  <si>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</si>
  <si>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</si>
  <si>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</si>
  <si>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</si>
  <si>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</si>
  <si>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</si>
  <si>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</si>
  <si>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</si>
  <si>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</si>
  <si>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</si>
  <si>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</si>
  <si>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</si>
  <si>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</si>
  <si>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</si>
  <si>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</si>
  <si>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</si>
  <si>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</si>
  <si>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</si>
  <si>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</si>
  <si>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</si>
  <si>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</si>
  <si>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</si>
  <si>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</si>
  <si>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</si>
  <si>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</si>
  <si>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</si>
  <si>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</si>
  <si>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</si>
  <si>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</si>
  <si>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</si>
  <si>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</si>
  <si>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</si>
  <si>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</si>
  <si>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</si>
  <si>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</si>
  <si>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</si>
  <si>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</si>
  <si>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</si>
  <si>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</si>
  <si>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</si>
  <si>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</si>
  <si>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</si>
  <si>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</si>
  <si>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</si>
  <si>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</si>
  <si>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</si>
  <si>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</si>
  <si>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</si>
  <si>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</si>
  <si>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</si>
  <si>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</si>
  <si>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</si>
  <si>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</si>
  <si>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</si>
  <si>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</si>
  <si>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</si>
  <si>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</si>
  <si>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</si>
  <si>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</si>
  <si>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</si>
  <si>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</si>
  <si>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</si>
  <si>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</si>
  <si>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</si>
  <si>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</si>
  <si>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</si>
  <si>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</si>
  <si>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</si>
  <si>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</si>
  <si>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</si>
  <si>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</si>
  <si>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</si>
  <si>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</si>
  <si>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</si>
  <si>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</si>
  <si>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</si>
  <si>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</si>
  <si>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</si>
  <si>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</si>
  <si>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</si>
  <si>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</si>
  <si>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</si>
  <si>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</si>
  <si>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</si>
  <si>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</si>
  <si>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</si>
  <si>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</si>
  <si>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</si>
  <si>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</si>
  <si>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</si>
  <si>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</si>
  <si>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</si>
  <si>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</si>
  <si>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</si>
  <si>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</si>
  <si>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</si>
  <si>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</si>
  <si>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</si>
  <si>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</si>
  <si>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</si>
  <si>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</si>
  <si>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</si>
  <si>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</si>
  <si>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</si>
  <si>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</si>
  <si>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</si>
  <si>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</si>
  <si>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</si>
  <si>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</si>
  <si>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</si>
  <si>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</si>
  <si>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</si>
  <si>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</si>
  <si>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</si>
  <si>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</si>
  <si>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</si>
  <si>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</si>
  <si>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</si>
  <si>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</si>
  <si>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</si>
  <si>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</si>
  <si>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</si>
  <si>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</si>
  <si>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</si>
  <si>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</si>
  <si>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</si>
  <si>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</si>
  <si>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</si>
  <si>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</si>
  <si>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</si>
  <si>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</si>
  <si>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</si>
  <si>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</si>
  <si>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</si>
  <si>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</si>
  <si>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</si>
  <si>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</si>
  <si>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</si>
  <si>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</si>
  <si>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</si>
  <si>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</si>
  <si>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</si>
  <si>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</si>
  <si>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</si>
  <si>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</si>
  <si>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</si>
  <si>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</si>
  <si>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</si>
  <si>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</si>
  <si>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</si>
  <si>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</si>
  <si>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</si>
  <si>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</si>
  <si>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</si>
  <si>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</si>
  <si>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</si>
  <si>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</si>
  <si>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</si>
  <si>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</si>
  <si>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</si>
  <si>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</si>
  <si>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</si>
  <si>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</si>
  <si>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</si>
  <si>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</si>
  <si>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</si>
  <si>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</si>
  <si>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</si>
  <si>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</si>
  <si>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</si>
  <si>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</si>
  <si>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</si>
  <si>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</si>
  <si>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</si>
  <si>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</si>
  <si>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</si>
  <si>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</si>
  <si>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</si>
  <si>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</si>
  <si>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</si>
  <si>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</si>
  <si>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</si>
  <si>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</si>
  <si>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</si>
  <si>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</si>
  <si>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</si>
  <si>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</si>
  <si>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</si>
  <si>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</si>
  <si>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</si>
  <si>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</si>
  <si>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</si>
  <si>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</si>
  <si>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</si>
  <si>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</si>
  <si>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</si>
  <si>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</si>
  <si>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</si>
  <si>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</si>
  <si>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</si>
  <si>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</si>
  <si>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</si>
  <si>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</si>
  <si>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</si>
  <si>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</si>
  <si>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</si>
  <si>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</si>
  <si>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</si>
  <si>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</si>
  <si>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</si>
  <si>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</si>
  <si>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</si>
  <si>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</si>
  <si>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</si>
  <si>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</si>
  <si>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</si>
  <si>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</si>
  <si>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</si>
  <si>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</si>
  <si>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</si>
  <si>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</si>
  <si>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</si>
  <si>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</si>
  <si>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</si>
  <si>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</si>
  <si>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</si>
  <si>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</si>
  <si>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</si>
  <si>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</si>
  <si>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</si>
  <si>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</si>
  <si>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</si>
  <si>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</si>
  <si>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</si>
  <si>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</si>
  <si>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</si>
  <si>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</si>
  <si>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</si>
  <si>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</si>
  <si>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</si>
  <si>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</si>
  <si>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</si>
  <si>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</si>
  <si>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</si>
  <si>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</si>
  <si>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</si>
  <si>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</si>
  <si>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</si>
  <si>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</si>
  <si>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</si>
  <si>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</si>
  <si>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</si>
  <si>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</si>
  <si>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</si>
  <si>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</si>
  <si>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</si>
  <si>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</si>
  <si>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</si>
  <si>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</si>
  <si>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</si>
  <si>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</si>
  <si>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</si>
  <si>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</si>
  <si>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</si>
  <si>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</si>
  <si>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</si>
  <si>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</si>
  <si>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</si>
  <si>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</si>
  <si>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</si>
  <si>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</si>
  <si>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</si>
  <si>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</si>
  <si>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</si>
  <si>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</si>
  <si>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</si>
  <si>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</si>
  <si>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</si>
  <si>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</si>
  <si>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</si>
  <si>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</si>
  <si>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</si>
  <si>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</si>
  <si>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</si>
  <si>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</si>
  <si>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</si>
  <si>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</si>
  <si>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</si>
  <si>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</si>
  <si>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</si>
  <si>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</si>
  <si>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</si>
  <si>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</si>
  <si>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</si>
  <si>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</si>
  <si>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</si>
  <si>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</si>
  <si>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</si>
  <si>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</si>
  <si>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</si>
  <si>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</si>
  <si>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</si>
  <si>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</si>
  <si>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</si>
  <si>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</si>
  <si>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</si>
  <si>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</si>
  <si>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</si>
  <si>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</si>
  <si>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</si>
  <si>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</si>
  <si>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</si>
  <si>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</si>
  <si>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</si>
  <si>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</si>
  <si>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</si>
  <si>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</si>
  <si>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</si>
  <si>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</si>
  <si>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</si>
  <si>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</si>
  <si>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</si>
  <si>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</si>
  <si>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</si>
  <si>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</si>
  <si>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</si>
  <si>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</si>
  <si>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</si>
  <si>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</si>
  <si>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</si>
  <si>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</si>
  <si>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</si>
  <si>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</si>
  <si>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</si>
  <si>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</si>
  <si>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</si>
  <si>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</si>
  <si>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</si>
  <si>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</si>
  <si>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</si>
  <si>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</si>
  <si>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</si>
  <si>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</si>
  <si>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</si>
  <si>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</si>
  <si>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</si>
  <si>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</si>
  <si>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</si>
  <si>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</si>
  <si>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</si>
  <si>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</si>
  <si>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</si>
  <si>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</si>
  <si>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</si>
  <si>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</si>
  <si>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</si>
  <si>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</si>
  <si>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</si>
  <si>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</si>
  <si>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</si>
  <si>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</si>
  <si>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</si>
  <si>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</si>
  <si>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</si>
  <si>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</si>
  <si>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</si>
  <si>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</si>
  <si>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</si>
  <si>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</si>
  <si>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</si>
  <si>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</si>
  <si>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</si>
  <si>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</si>
  <si>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</si>
  <si>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</si>
  <si>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</si>
  <si>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</si>
  <si>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</si>
  <si>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</si>
  <si>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</si>
  <si>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</si>
  <si>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</si>
  <si>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</si>
  <si>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</si>
  <si>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</si>
  <si>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</si>
  <si>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</si>
  <si>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</si>
  <si>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</si>
  <si>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</si>
  <si>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</si>
  <si>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</si>
  <si>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</si>
  <si>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</si>
  <si>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</si>
  <si>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</si>
  <si>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</si>
  <si>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</si>
  <si>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</si>
  <si>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</si>
  <si>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</si>
  <si>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</si>
  <si>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</si>
  <si>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</si>
  <si>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</si>
  <si>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</si>
  <si>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</si>
  <si>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</si>
  <si>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</si>
  <si>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</si>
  <si>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</si>
  <si>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</si>
  <si>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</si>
  <si>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</si>
  <si>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</si>
  <si>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</si>
  <si>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</si>
  <si>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</si>
  <si>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</si>
  <si>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</si>
  <si>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</si>
  <si>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</si>
  <si>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</si>
  <si>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</si>
  <si>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</si>
  <si>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</si>
  <si>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</si>
  <si>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</si>
  <si>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</si>
  <si>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</si>
  <si>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</si>
  <si>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</si>
  <si>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</si>
  <si>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</si>
  <si>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</si>
  <si>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</si>
  <si>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</si>
  <si>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</si>
  <si>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</si>
  <si>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</si>
  <si>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</si>
  <si>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</si>
  <si>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</si>
  <si>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</si>
  <si>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</si>
  <si>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</si>
  <si>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</si>
  <si>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</si>
  <si>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</si>
  <si>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</si>
  <si>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</si>
  <si>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</si>
  <si>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</si>
  <si>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</si>
  <si>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</si>
  <si>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</si>
  <si>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</si>
  <si>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</si>
  <si>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</si>
  <si>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</si>
  <si>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</si>
  <si>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</si>
  <si>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</si>
  <si>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</si>
  <si>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</si>
  <si>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</si>
  <si>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</si>
  <si>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</si>
  <si>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</si>
  <si>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</si>
  <si>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</si>
  <si>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</si>
  <si>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</si>
  <si>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</si>
  <si>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</si>
  <si>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</si>
  <si>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</si>
  <si>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</si>
  <si>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</si>
  <si>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</si>
  <si>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</si>
  <si>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</si>
  <si>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</si>
  <si>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</si>
  <si>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</si>
  <si>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</si>
  <si>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</si>
  <si>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</si>
  <si>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</si>
  <si>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</si>
  <si>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</si>
  <si>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</si>
  <si>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</si>
  <si>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</si>
  <si>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</si>
  <si>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</si>
  <si>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</si>
  <si>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</si>
  <si>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</si>
  <si>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</si>
  <si>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</si>
  <si>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</si>
  <si>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</si>
  <si>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</si>
  <si>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</si>
  <si>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</si>
  <si>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</si>
  <si>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</si>
  <si>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</si>
  <si>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</si>
  <si>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</si>
  <si>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</si>
  <si>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</si>
  <si>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</si>
  <si>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</si>
  <si>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</si>
  <si>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</si>
  <si>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</si>
  <si>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</si>
  <si>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</si>
  <si>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</si>
  <si>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</si>
  <si>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</si>
  <si>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</si>
  <si>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</si>
  <si>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</si>
  <si>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</si>
  <si>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</si>
  <si>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</si>
  <si>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</si>
  <si>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</si>
  <si>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</si>
  <si>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</si>
  <si>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</si>
  <si>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</si>
  <si>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</si>
  <si>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</si>
  <si>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</si>
  <si>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</si>
  <si>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</si>
  <si>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</si>
  <si>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</si>
  <si>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</si>
  <si>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</si>
  <si>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</si>
  <si>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</si>
  <si>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</si>
  <si>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</si>
  <si>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</si>
  <si>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</si>
  <si>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</si>
  <si>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</si>
  <si>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</si>
  <si>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</si>
  <si>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</si>
  <si>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</si>
  <si>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</si>
  <si>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</si>
  <si>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</si>
  <si>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</si>
  <si>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</si>
  <si>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</si>
  <si>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</si>
  <si>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</si>
  <si>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</si>
  <si>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</si>
  <si>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</si>
  <si>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</si>
  <si>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</si>
  <si>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</si>
  <si>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</si>
  <si>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</si>
  <si>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</si>
  <si>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</si>
  <si>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</si>
  <si>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</si>
  <si>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</si>
  <si>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</si>
  <si>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</si>
  <si>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</si>
  <si>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</si>
  <si>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</si>
  <si>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</si>
  <si>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</si>
  <si>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</si>
  <si>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</si>
  <si>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</si>
  <si>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</si>
  <si>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</si>
  <si>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</si>
  <si>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</si>
  <si>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</si>
  <si>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</si>
  <si>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</si>
  <si>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</si>
  <si>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</si>
  <si>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</si>
  <si>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</si>
  <si>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</si>
  <si>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</si>
  <si>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</si>
  <si>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</si>
  <si>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</si>
  <si>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</si>
  <si>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</si>
  <si>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</si>
  <si>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</si>
  <si>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</si>
  <si>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</si>
  <si>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</si>
  <si>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</si>
  <si>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</si>
  <si>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</si>
  <si>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</si>
  <si>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</si>
  <si>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</si>
  <si>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</si>
  <si>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</si>
  <si>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</si>
  <si>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</si>
  <si>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</si>
  <si>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</si>
  <si>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</si>
  <si>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</si>
  <si>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</si>
  <si>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</si>
  <si>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</si>
  <si>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</si>
  <si>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</si>
  <si>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</si>
  <si>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</si>
  <si>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</si>
  <si>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</si>
  <si>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</si>
  <si>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</si>
  <si>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</si>
  <si>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</si>
  <si>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</si>
  <si>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</si>
  <si>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</si>
  <si>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</si>
  <si>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</si>
  <si>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</si>
  <si>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</si>
  <si>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</si>
  <si>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</si>
  <si>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</si>
  <si>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</si>
  <si>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</si>
  <si>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</si>
  <si>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</si>
  <si>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</si>
  <si>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</si>
  <si>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</si>
  <si>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</si>
  <si>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</si>
  <si>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</si>
  <si>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</si>
  <si>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</si>
  <si>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</si>
  <si>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</si>
  <si>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</si>
  <si>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</si>
  <si>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</si>
  <si>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</si>
  <si>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</si>
  <si>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</si>
  <si>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</si>
  <si>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</si>
  <si>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</si>
  <si>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</si>
  <si>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</si>
  <si>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</si>
  <si>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</si>
  <si>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</si>
  <si>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</si>
  <si>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</si>
  <si>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</si>
  <si>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</si>
  <si>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</si>
  <si>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</si>
  <si>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</si>
  <si>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</si>
  <si>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</si>
  <si>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</si>
  <si>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</si>
  <si>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</si>
  <si>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</si>
  <si>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</si>
  <si>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</si>
  <si>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</si>
  <si>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</si>
  <si>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</si>
  <si>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</si>
  <si>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</si>
  <si>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</si>
  <si>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</si>
  <si>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</si>
  <si>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</si>
  <si>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</si>
  <si>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</si>
  <si>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</si>
  <si>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</si>
  <si>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</si>
  <si>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</si>
  <si>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</si>
  <si>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</si>
  <si>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</si>
  <si>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</si>
  <si>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</si>
  <si>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</si>
  <si>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</si>
  <si>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</si>
  <si>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</si>
  <si>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</si>
  <si>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</si>
  <si>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</si>
  <si>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</si>
  <si>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</si>
  <si>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</si>
  <si>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</si>
  <si>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</si>
  <si>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</si>
  <si>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</si>
  <si>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</si>
  <si>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</si>
  <si>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</si>
  <si>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</si>
  <si>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</si>
  <si>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</si>
  <si>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</si>
  <si>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</si>
  <si>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</si>
  <si>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</si>
  <si>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</si>
  <si>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</si>
  <si>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</si>
  <si>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</si>
  <si>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</si>
  <si>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</si>
  <si>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</si>
  <si>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</si>
  <si>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</si>
  <si>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</si>
  <si>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</si>
  <si>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</si>
  <si>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</si>
  <si>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</si>
  <si>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</si>
  <si>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</si>
  <si>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</si>
  <si>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</si>
  <si>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</si>
  <si>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</si>
  <si>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</si>
  <si>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</si>
  <si>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</si>
  <si>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</si>
  <si>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</si>
  <si>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</si>
  <si>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</si>
  <si>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</si>
  <si>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</si>
  <si>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</si>
  <si>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</si>
  <si>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</si>
  <si>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</si>
  <si>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</si>
  <si>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</si>
  <si>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</si>
  <si>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</si>
  <si>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</si>
  <si>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</si>
  <si>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</si>
  <si>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</si>
  <si>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</si>
  <si>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</si>
  <si>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</si>
  <si>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</si>
  <si>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</si>
  <si>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</si>
  <si>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</si>
  <si>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</si>
  <si>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</si>
  <si>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</si>
  <si>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</si>
  <si>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</si>
  <si>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</si>
  <si>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</si>
  <si>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</si>
  <si>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</si>
  <si>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</si>
  <si>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</si>
  <si>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</si>
  <si>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</si>
  <si>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</si>
  <si>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</si>
  <si>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</si>
  <si>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</si>
  <si>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</si>
  <si>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</si>
  <si>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</si>
  <si>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</si>
  <si>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</si>
  <si>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</si>
  <si>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</si>
  <si>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</si>
  <si>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</si>
  <si>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</si>
  <si>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</si>
  <si>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</si>
  <si>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</si>
  <si>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</si>
  <si>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</si>
  <si>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</si>
  <si>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</si>
  <si>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</si>
  <si>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</si>
  <si>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</si>
  <si>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</si>
  <si>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</si>
  <si>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</si>
  <si>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</si>
  <si>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</si>
  <si>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</si>
  <si>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</si>
  <si>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</si>
  <si>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</si>
  <si>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</si>
  <si>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</si>
  <si>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</si>
  <si>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</si>
  <si>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</si>
  <si>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</si>
  <si>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</si>
  <si>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</si>
  <si>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</si>
  <si>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</si>
  <si>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</si>
  <si>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</si>
  <si>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</si>
  <si>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</si>
  <si>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</si>
  <si>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</si>
  <si>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</si>
  <si>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</si>
  <si>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</si>
  <si>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</si>
  <si>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</si>
  <si>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</si>
  <si>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</si>
  <si>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</si>
  <si>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</si>
  <si>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</si>
  <si>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</si>
  <si>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</si>
  <si>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</si>
  <si>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</si>
  <si>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</si>
  <si>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</si>
  <si>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</si>
  <si>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</si>
  <si>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</si>
  <si>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</si>
  <si>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</si>
  <si>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</si>
  <si>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</si>
  <si>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</si>
  <si>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</si>
  <si>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</si>
  <si>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</si>
  <si>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</si>
  <si>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</si>
  <si>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</si>
  <si>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</si>
  <si>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</si>
  <si>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</si>
  <si>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</si>
  <si>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</si>
  <si>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</si>
  <si>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</si>
  <si>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</si>
  <si>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</si>
  <si>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</si>
  <si>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</si>
  <si>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</si>
  <si>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</si>
  <si>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</si>
  <si>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</si>
  <si>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</si>
  <si>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</si>
  <si>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</si>
  <si>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</si>
  <si>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</si>
  <si>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</si>
  <si>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</si>
  <si>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</si>
  <si>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</si>
  <si>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</si>
  <si>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</si>
  <si>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</si>
  <si>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</si>
  <si>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</si>
  <si>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</si>
  <si>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</si>
  <si>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</si>
  <si>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</si>
  <si>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</si>
  <si>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</si>
  <si>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</si>
  <si>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</si>
  <si>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</si>
  <si>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</si>
  <si>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</si>
  <si>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</si>
  <si>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</si>
  <si>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</si>
  <si>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</si>
  <si>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</si>
  <si>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</si>
  <si>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</si>
  <si>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</si>
  <si>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</si>
  <si>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</si>
  <si>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</si>
  <si>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</si>
  <si>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</si>
  <si>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</si>
  <si>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</si>
  <si>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</si>
  <si>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</si>
  <si>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</si>
  <si>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</si>
  <si>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</si>
  <si>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</si>
  <si>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</si>
  <si>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</si>
  <si>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</si>
  <si>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</si>
  <si>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</si>
  <si>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</si>
  <si>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</si>
  <si>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</si>
  <si>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</si>
  <si>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</si>
  <si>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</si>
  <si>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</si>
  <si>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</si>
  <si>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</si>
  <si>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</si>
  <si>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</si>
  <si>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</si>
  <si>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</si>
  <si>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</si>
  <si>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</si>
  <si>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</si>
  <si>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</si>
  <si>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</si>
  <si>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</si>
  <si>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</si>
  <si>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</si>
  <si>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</si>
  <si>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</si>
  <si>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</si>
  <si>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</si>
  <si>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</si>
  <si>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</si>
  <si>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</si>
  <si>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</si>
  <si>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</si>
  <si>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</si>
  <si>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</si>
  <si>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</si>
  <si>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</si>
  <si>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</si>
  <si>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</si>
  <si>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</si>
  <si>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</si>
  <si>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</si>
  <si>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</si>
  <si>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</si>
  <si>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</si>
  <si>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</si>
  <si>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</si>
  <si>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</si>
  <si>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</si>
  <si>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</si>
  <si>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</si>
  <si>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</si>
  <si>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</si>
  <si>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</si>
  <si>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</si>
  <si>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</si>
  <si>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</si>
  <si>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</si>
  <si>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</si>
  <si>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</si>
  <si>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</si>
  <si>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</si>
  <si>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</si>
  <si>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</si>
  <si>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</si>
  <si>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</si>
  <si>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</si>
  <si>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</si>
  <si>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</si>
  <si>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</si>
  <si>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</si>
  <si>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</si>
  <si>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</si>
  <si>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</si>
  <si>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</si>
  <si>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</si>
  <si>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</si>
  <si>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</si>
  <si>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</si>
  <si>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</si>
  <si>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</si>
  <si>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</si>
  <si>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</si>
  <si>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</si>
  <si>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</si>
  <si>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</si>
  <si>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</si>
  <si>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</si>
  <si>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</si>
  <si>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</si>
  <si>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</si>
  <si>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</si>
  <si>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</si>
  <si>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</si>
  <si>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</si>
  <si>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</si>
  <si>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</si>
  <si>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</si>
  <si>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</si>
  <si>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</si>
  <si>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</si>
  <si>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</si>
  <si>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</si>
  <si>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</si>
  <si>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</si>
  <si>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</si>
  <si>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</si>
  <si>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</si>
  <si>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</si>
  <si>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</si>
  <si>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</si>
  <si>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</si>
  <si>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</si>
  <si>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</si>
  <si>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</si>
  <si>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</si>
  <si>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</si>
  <si>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</si>
  <si>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</si>
  <si>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</si>
  <si>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</si>
  <si>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</si>
  <si>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</si>
  <si>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</si>
  <si>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</si>
  <si>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</si>
  <si>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</si>
  <si>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</si>
  <si>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</si>
  <si>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</si>
  <si>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</si>
  <si>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</si>
  <si>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</si>
  <si>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</si>
  <si>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</si>
  <si>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</si>
  <si>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</si>
  <si>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</si>
  <si>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</si>
  <si>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</si>
  <si>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</si>
  <si>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</si>
  <si>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</si>
  <si>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</si>
  <si>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</si>
  <si>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</si>
  <si>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</si>
  <si>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</si>
  <si>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</si>
  <si>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</si>
  <si>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</si>
  <si>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</si>
  <si>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</si>
  <si>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</si>
  <si>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</si>
  <si>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</si>
  <si>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</si>
  <si>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</si>
  <si>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</si>
  <si>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</si>
  <si>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</si>
  <si>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</si>
  <si>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</si>
  <si>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</si>
  <si>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</si>
  <si>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</si>
  <si>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</si>
  <si>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</si>
  <si>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</si>
  <si>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</si>
  <si>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</si>
  <si>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</si>
  <si>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</si>
  <si>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</si>
  <si>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</si>
  <si>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</si>
  <si>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</si>
  <si>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</si>
  <si>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</si>
  <si>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</si>
  <si>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</si>
  <si>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</si>
  <si>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</si>
  <si>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</si>
  <si>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</si>
  <si>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</si>
  <si>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</si>
  <si>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</si>
  <si>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</si>
  <si>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</si>
  <si>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</si>
  <si>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</si>
  <si>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</si>
  <si>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</si>
  <si>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</si>
  <si>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</si>
  <si>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</si>
  <si>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</si>
  <si>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</si>
  <si>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</si>
  <si>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</si>
  <si>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</si>
  <si>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</si>
  <si>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</si>
  <si>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</si>
  <si>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</si>
  <si>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</si>
  <si>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</si>
  <si>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</si>
  <si>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</si>
  <si>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</si>
  <si>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</si>
  <si>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</si>
  <si>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</si>
  <si>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</si>
  <si>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</si>
  <si>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</si>
  <si>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</si>
  <si>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</si>
  <si>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</si>
  <si>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</si>
  <si>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</si>
  <si>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</si>
  <si>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</si>
  <si>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</si>
  <si>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</si>
  <si>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</si>
  <si>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</si>
  <si>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</si>
  <si>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</si>
  <si>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</si>
  <si>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</si>
  <si>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</si>
  <si>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</si>
  <si>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</si>
  <si>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</si>
  <si>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</si>
  <si>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</si>
  <si>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</si>
  <si>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</si>
  <si>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</si>
  <si>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</si>
  <si>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</si>
  <si>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</si>
  <si>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</si>
  <si>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</si>
  <si>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</si>
  <si>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</si>
  <si>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</si>
  <si>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</si>
  <si>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</si>
  <si>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</si>
  <si>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</si>
  <si>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</si>
  <si>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</si>
  <si>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</si>
  <si>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</si>
  <si>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</si>
  <si>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</si>
  <si>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</si>
  <si>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</si>
  <si>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</si>
  <si>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</si>
  <si>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</si>
  <si>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</si>
  <si>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</si>
  <si>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</si>
  <si>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</si>
  <si>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</si>
  <si>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</si>
  <si>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</si>
  <si>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</si>
  <si>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</si>
  <si>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</si>
  <si>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</si>
  <si>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</si>
  <si>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</si>
  <si>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</si>
  <si>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</si>
  <si>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</si>
  <si>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</si>
  <si>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</si>
  <si>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</si>
  <si>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</si>
  <si>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</si>
  <si>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</si>
  <si>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</si>
  <si>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</si>
  <si>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</si>
  <si>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</si>
  <si>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</si>
  <si>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</si>
  <si>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</si>
  <si>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</si>
  <si>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</si>
  <si>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</si>
  <si>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</si>
  <si>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</si>
  <si>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</si>
  <si>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</si>
  <si>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</si>
  <si>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</si>
  <si>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</si>
  <si>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</si>
  <si>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</si>
  <si>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</si>
  <si>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</si>
  <si>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</si>
  <si>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</si>
  <si>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</si>
  <si>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</si>
  <si>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</si>
  <si>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</si>
  <si>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</si>
  <si>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</si>
  <si>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</si>
  <si>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</si>
  <si>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</si>
  <si>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</si>
  <si>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</si>
  <si>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</si>
  <si>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</si>
  <si>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</si>
  <si>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</si>
  <si>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</si>
  <si>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</si>
  <si>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</si>
  <si>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</si>
  <si>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</si>
  <si>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</si>
  <si>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</si>
  <si>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</si>
  <si>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</si>
  <si>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</si>
  <si>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</si>
  <si>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</si>
  <si>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</si>
  <si>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</si>
  <si>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</si>
  <si>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</si>
  <si>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</si>
  <si>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</si>
  <si>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</si>
  <si>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</si>
  <si>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</si>
  <si>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</si>
  <si>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</si>
  <si>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</si>
  <si>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</si>
  <si>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</si>
  <si>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</si>
  <si>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</si>
  <si>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</si>
  <si>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</si>
  <si>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</si>
  <si>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</si>
  <si>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</si>
  <si>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</si>
  <si>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</si>
  <si>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</si>
  <si>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</si>
  <si>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</si>
  <si>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</si>
  <si>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</si>
  <si>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</si>
  <si>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</si>
  <si>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</si>
  <si>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</si>
  <si>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</si>
  <si>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</si>
  <si>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</si>
  <si>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</si>
  <si>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</si>
  <si>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</si>
  <si>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</si>
  <si>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</si>
  <si>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</si>
  <si>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</si>
  <si>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</si>
  <si>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</si>
  <si>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</si>
  <si>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</si>
  <si>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</si>
  <si>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</si>
  <si>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</si>
  <si>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</si>
  <si>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</si>
  <si>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</si>
  <si>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</si>
  <si>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</si>
  <si>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</si>
  <si>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</si>
  <si>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</si>
  <si>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</si>
  <si>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</si>
  <si>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</si>
  <si>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</si>
  <si>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</si>
  <si>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</si>
  <si>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</si>
  <si>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</si>
  <si>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</si>
  <si>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</si>
  <si>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</si>
  <si>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</si>
  <si>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</si>
  <si>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</si>
  <si>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</si>
  <si>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</si>
  <si>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</si>
  <si>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</si>
  <si>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</si>
  <si>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</si>
  <si>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</si>
  <si>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</si>
  <si>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</si>
  <si>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</si>
  <si>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</si>
  <si>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</si>
  <si>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</si>
  <si>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</si>
  <si>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</si>
  <si>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</si>
  <si>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</si>
  <si>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</si>
  <si>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</si>
  <si>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</si>
  <si>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</si>
  <si>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</si>
  <si>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</si>
  <si>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</si>
  <si>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</si>
  <si>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</si>
  <si>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</si>
  <si>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</si>
  <si>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</si>
  <si>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</si>
  <si>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</si>
  <si>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</si>
  <si>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</si>
  <si>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</si>
  <si>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</si>
  <si>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</si>
  <si>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</si>
  <si>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</si>
  <si>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</si>
  <si>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</si>
  <si>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</si>
  <si>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</si>
  <si>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</si>
  <si>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</si>
  <si>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</si>
  <si>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</si>
  <si>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</si>
  <si>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</si>
  <si>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</si>
  <si>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</si>
  <si>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</si>
  <si>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</si>
  <si>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</si>
  <si>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</si>
  <si>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</si>
  <si>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</si>
  <si>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</si>
  <si>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</si>
  <si>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</si>
  <si>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</si>
  <si>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</si>
  <si>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</si>
  <si>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</si>
  <si>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</si>
  <si>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</si>
  <si>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</si>
  <si>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</si>
  <si>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</si>
  <si>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</si>
  <si>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</si>
  <si>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</si>
  <si>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</si>
  <si>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</si>
  <si>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</si>
  <si>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</si>
  <si>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</si>
  <si>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</si>
  <si>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</si>
  <si>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</si>
  <si>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</si>
  <si>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</si>
  <si>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</si>
  <si>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</si>
  <si>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</si>
  <si>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</si>
  <si>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</si>
  <si>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</si>
  <si>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</si>
  <si>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</si>
  <si>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</si>
  <si>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</si>
  <si>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</si>
  <si>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</si>
  <si>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</si>
  <si>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</si>
  <si>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</si>
  <si>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</si>
  <si>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</si>
  <si>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</si>
  <si>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</si>
  <si>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</si>
  <si>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</si>
  <si>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</si>
  <si>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</si>
  <si>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</si>
  <si>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</si>
  <si>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</si>
  <si>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</si>
  <si>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</si>
  <si>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</si>
  <si>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</si>
  <si>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</si>
  <si>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</si>
  <si>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</si>
  <si>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</si>
  <si>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</si>
  <si>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</si>
  <si>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</si>
  <si>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</si>
  <si>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</si>
  <si>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</si>
  <si>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</si>
  <si>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</si>
  <si>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</si>
  <si>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</si>
  <si>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</si>
  <si>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</si>
  <si>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</si>
  <si>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</si>
  <si>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</si>
  <si>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</si>
  <si>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</si>
  <si>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</si>
  <si>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</si>
  <si>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</si>
  <si>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</si>
  <si>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</si>
  <si>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</si>
  <si>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</si>
  <si>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</si>
  <si>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</si>
  <si>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</si>
  <si>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</si>
  <si>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</si>
  <si>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</si>
  <si>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</si>
  <si>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</si>
  <si>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</si>
  <si>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</si>
  <si>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</si>
  <si>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</si>
  <si>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</si>
  <si>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</si>
  <si>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</si>
  <si>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</si>
  <si>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</si>
  <si>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</si>
  <si>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</si>
  <si>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</si>
  <si>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</si>
  <si>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</si>
  <si>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</si>
  <si>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</si>
  <si>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</si>
  <si>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</si>
  <si>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</si>
  <si>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</si>
  <si>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</si>
  <si>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</si>
  <si>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</si>
  <si>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</si>
  <si>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</si>
  <si>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</si>
  <si>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</si>
  <si>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</si>
  <si>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</si>
  <si>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</si>
  <si>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</si>
  <si>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</si>
  <si>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</si>
  <si>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</si>
  <si>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</si>
  <si>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</si>
  <si>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</si>
  <si>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</si>
  <si>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</si>
  <si>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</si>
  <si>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</si>
  <si>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</si>
  <si>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</si>
  <si>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</si>
  <si>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</si>
  <si>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</si>
  <si>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</si>
  <si>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</si>
  <si>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</si>
  <si>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</si>
  <si>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</si>
  <si>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</si>
  <si>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</si>
  <si>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</si>
  <si>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</si>
  <si>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</si>
  <si>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</si>
  <si>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</si>
  <si>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</si>
  <si>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</si>
  <si>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</si>
  <si>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</si>
  <si>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</si>
  <si>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</si>
  <si>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</si>
  <si>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</si>
  <si>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</si>
  <si>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</si>
  <si>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</si>
  <si>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</si>
  <si>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</si>
  <si>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</si>
  <si>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</si>
  <si>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</si>
  <si>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</si>
  <si>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</si>
  <si>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</si>
  <si>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</si>
  <si>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</si>
  <si>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</si>
  <si>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</si>
  <si>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</si>
  <si>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</si>
  <si>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</si>
  <si>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</si>
  <si>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</si>
  <si>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</si>
  <si>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</si>
  <si>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</si>
  <si>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</si>
  <si>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</si>
  <si>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</si>
  <si>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</si>
  <si>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</si>
  <si>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</si>
  <si>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</si>
  <si>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</si>
  <si>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</si>
  <si>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</si>
  <si>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</si>
  <si>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</si>
  <si>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</si>
  <si>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</si>
  <si>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</si>
  <si>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</si>
  <si>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</si>
  <si>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</si>
  <si>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</si>
  <si>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</si>
  <si>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</si>
  <si>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</si>
  <si>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</si>
  <si>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</si>
  <si>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</si>
  <si>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</si>
  <si>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</si>
  <si>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</si>
  <si>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</si>
  <si>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</si>
  <si>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</si>
  <si>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</si>
  <si>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</si>
  <si>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</si>
  <si>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</si>
  <si>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</si>
  <si>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</si>
  <si>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</si>
  <si>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</si>
  <si>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</si>
  <si>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</si>
  <si>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</si>
  <si>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</si>
  <si>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</si>
  <si>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</si>
  <si>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</si>
  <si>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</si>
  <si>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</si>
  <si>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</si>
  <si>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</si>
  <si>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</si>
  <si>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</si>
  <si>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</si>
  <si>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</si>
  <si>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</si>
  <si>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</si>
  <si>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</si>
  <si>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</si>
  <si>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</si>
  <si>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</si>
  <si>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</si>
  <si>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</si>
  <si>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</si>
  <si>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</si>
  <si>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</si>
  <si>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</si>
  <si>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</si>
  <si>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</si>
  <si>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</si>
  <si>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</si>
  <si>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</si>
  <si>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</si>
  <si>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</si>
  <si>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</si>
  <si>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</si>
  <si>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</si>
  <si>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</si>
  <si>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</si>
  <si>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</si>
  <si>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</si>
  <si>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</si>
  <si>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</si>
  <si>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</si>
  <si>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</si>
  <si>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</si>
  <si>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</si>
  <si>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</si>
  <si>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</si>
  <si>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</si>
  <si>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</si>
  <si>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</si>
  <si>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</si>
  <si>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</si>
  <si>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</si>
  <si>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</si>
  <si>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</si>
  <si>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</si>
  <si>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</si>
  <si>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</si>
  <si>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</si>
  <si>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</si>
  <si>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</si>
  <si>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</si>
  <si>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</si>
  <si>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</si>
  <si>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</si>
  <si>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</si>
  <si>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</si>
  <si>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</si>
  <si>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</si>
  <si>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</si>
  <si>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</si>
  <si>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</si>
  <si>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</si>
  <si>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</si>
  <si>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</si>
  <si>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</si>
  <si>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</si>
  <si>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</si>
  <si>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</si>
  <si>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</si>
  <si>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</si>
  <si>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</si>
  <si>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</si>
  <si>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</si>
  <si>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</si>
  <si>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</si>
  <si>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</si>
  <si>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</si>
  <si>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</si>
  <si>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</si>
  <si>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</si>
  <si>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</si>
  <si>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</si>
  <si>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</si>
  <si>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</si>
  <si>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</si>
  <si>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</si>
  <si>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</si>
  <si>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</si>
  <si>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</si>
  <si>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</si>
  <si>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</si>
  <si>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</si>
  <si>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</si>
  <si>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</si>
  <si>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</si>
  <si>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</si>
  <si>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</si>
  <si>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</si>
  <si>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</si>
  <si>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</si>
  <si>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</si>
  <si>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</si>
  <si>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</si>
  <si>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</si>
  <si>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</si>
  <si>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</si>
  <si>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</si>
  <si>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</si>
  <si>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</si>
  <si>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</si>
  <si>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</si>
  <si>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</si>
  <si>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</si>
  <si>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</si>
  <si>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</si>
  <si>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</si>
  <si>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</si>
  <si>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</si>
  <si>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</si>
  <si>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</si>
  <si>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</si>
  <si>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</si>
  <si>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</si>
  <si>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</si>
  <si>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</si>
  <si>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</si>
  <si>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</si>
  <si>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</si>
  <si>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</si>
  <si>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</si>
  <si>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</si>
  <si>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</si>
  <si>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</si>
  <si>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</si>
  <si>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</si>
  <si>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</si>
  <si>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</si>
  <si>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</si>
  <si>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</si>
  <si>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</si>
  <si>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</si>
  <si>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</si>
  <si>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</si>
  <si>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</si>
  <si>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</si>
  <si>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</si>
  <si>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</si>
  <si>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</si>
  <si>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</si>
  <si>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</si>
  <si>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</si>
  <si>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</si>
  <si>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</si>
  <si>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</si>
  <si>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</si>
  <si>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</si>
  <si>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</si>
  <si>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</si>
  <si>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</si>
  <si>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</si>
  <si>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</si>
  <si>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</si>
  <si>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</si>
  <si>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</si>
  <si>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</si>
  <si>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</si>
  <si>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</si>
  <si>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</si>
  <si>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</si>
  <si>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</si>
  <si>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</si>
  <si>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</si>
  <si>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</si>
  <si>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</si>
  <si>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</si>
  <si>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</si>
  <si>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</si>
  <si>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</si>
  <si>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</si>
  <si>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</si>
  <si>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</si>
  <si>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</si>
  <si>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</si>
  <si>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</si>
  <si>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</si>
  <si>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</si>
  <si>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</si>
  <si>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</si>
  <si>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</si>
  <si>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</si>
  <si>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</si>
  <si>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</si>
  <si>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</si>
  <si>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</si>
  <si>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</si>
  <si>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</si>
  <si>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</si>
  <si>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</si>
  <si>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</si>
  <si>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</si>
  <si>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</si>
  <si>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</si>
  <si>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</si>
  <si>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</si>
  <si>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</si>
  <si>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</si>
  <si>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</si>
  <si>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</si>
  <si>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</si>
  <si>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</si>
  <si>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</si>
  <si>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</si>
  <si>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</si>
  <si>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</si>
  <si>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</si>
  <si>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</si>
  <si>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</si>
  <si>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</si>
  <si>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</si>
  <si>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</si>
  <si>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</si>
  <si>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</si>
  <si>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</si>
  <si>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</si>
  <si>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</si>
  <si>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</si>
  <si>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</si>
  <si>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</si>
  <si>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</si>
  <si>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</si>
  <si>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</si>
  <si>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</si>
  <si>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</si>
  <si>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</si>
  <si>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</si>
  <si>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</si>
  <si>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</si>
  <si>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</si>
  <si>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</si>
  <si>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</si>
  <si>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</si>
  <si>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</si>
  <si>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</si>
  <si>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</si>
  <si>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</si>
  <si>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</si>
  <si>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</si>
  <si>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</si>
  <si>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</si>
  <si>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</si>
  <si>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</si>
  <si>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</si>
  <si>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</si>
  <si>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</si>
  <si>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</si>
  <si>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</si>
  <si>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</si>
  <si>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</si>
  <si>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</si>
  <si>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</si>
  <si>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</si>
  <si>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</si>
  <si>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</si>
  <si>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</si>
  <si>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</si>
  <si>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</si>
  <si>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</si>
  <si>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</si>
  <si>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</si>
  <si>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</si>
  <si>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</si>
  <si>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</si>
  <si>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</si>
  <si>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</si>
  <si>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</si>
  <si>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</si>
  <si>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</si>
  <si>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</si>
  <si>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</si>
  <si>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</si>
  <si>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</si>
  <si>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</si>
  <si>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</si>
  <si>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</si>
  <si>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</si>
  <si>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</si>
  <si>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</si>
  <si>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</si>
  <si>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</si>
  <si>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</si>
  <si>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</si>
  <si>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</si>
  <si>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</si>
  <si>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</si>
  <si>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</si>
  <si>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</si>
  <si>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</si>
  <si>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</si>
  <si>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</si>
  <si>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</si>
  <si>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</si>
  <si>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</si>
  <si>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</si>
  <si>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</si>
  <si>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</si>
  <si>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</si>
  <si>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</si>
  <si>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</si>
  <si>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</si>
  <si>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</si>
  <si>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</si>
  <si>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</si>
  <si>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</si>
  <si>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</si>
  <si>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</si>
  <si>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</si>
  <si>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</si>
  <si>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</si>
  <si>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</si>
  <si>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</si>
  <si>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</si>
  <si>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</si>
  <si>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</si>
  <si>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</si>
  <si>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</si>
  <si>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</si>
  <si>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</si>
  <si>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</si>
  <si>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</si>
  <si>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</si>
  <si>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</si>
  <si>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</si>
  <si>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</si>
  <si>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</si>
  <si>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</si>
  <si>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</si>
  <si>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</si>
  <si>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</si>
  <si>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</si>
  <si>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</si>
  <si>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</si>
  <si>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</si>
  <si>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</si>
  <si>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</si>
  <si>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</si>
  <si>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</si>
  <si>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</si>
  <si>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</si>
  <si>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</si>
  <si>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</si>
  <si>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</si>
  <si>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</si>
  <si>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</si>
  <si>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</si>
  <si>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</si>
  <si>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</si>
  <si>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</si>
  <si>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</si>
  <si>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</si>
  <si>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</si>
  <si>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</si>
  <si>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</si>
  <si>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</si>
  <si>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</si>
  <si>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</si>
  <si>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</si>
  <si>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</si>
  <si>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</si>
  <si>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</si>
  <si>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</si>
  <si>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</si>
  <si>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</si>
  <si>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</si>
  <si>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</si>
  <si>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</si>
  <si>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</si>
  <si>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</si>
  <si>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</si>
  <si>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</si>
  <si>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</si>
  <si>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</si>
  <si>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</si>
  <si>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</si>
  <si>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</si>
  <si>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</si>
  <si>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</si>
  <si>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</si>
  <si>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</si>
  <si>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</si>
  <si>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</si>
  <si>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</si>
  <si>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</si>
  <si>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</si>
  <si>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</si>
  <si>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</si>
  <si>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</si>
  <si>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</si>
  <si>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</si>
  <si>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</si>
  <si>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</si>
  <si>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</si>
  <si>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</si>
  <si>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</si>
  <si>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</si>
  <si>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</si>
  <si>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</si>
  <si>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</si>
  <si>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</si>
  <si>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</si>
  <si>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</si>
  <si>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</si>
  <si>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</si>
  <si>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</si>
  <si>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</si>
  <si>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</si>
  <si>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</si>
  <si>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</si>
  <si>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</si>
  <si>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</si>
  <si>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</si>
  <si>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</si>
  <si>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</si>
  <si>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</si>
  <si>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</si>
  <si>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</si>
  <si>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</si>
  <si>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</si>
  <si>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</si>
  <si>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</si>
  <si>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</si>
  <si>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</si>
  <si>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</si>
  <si>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</si>
  <si>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</si>
  <si>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</si>
  <si>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</si>
  <si>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</si>
  <si>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</si>
  <si>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</si>
  <si>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</si>
  <si>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</si>
  <si>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</si>
  <si>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</si>
  <si>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</si>
  <si>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</si>
  <si>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</si>
  <si>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</si>
  <si>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</si>
  <si>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</si>
  <si>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</si>
  <si>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</si>
  <si>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</si>
  <si>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</si>
  <si>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</si>
  <si>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</si>
  <si>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</si>
  <si>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</si>
  <si>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</si>
  <si>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</si>
  <si>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</si>
  <si>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</si>
  <si>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</si>
  <si>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</si>
  <si>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</si>
  <si>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</si>
  <si>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</si>
  <si>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</si>
  <si>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</si>
  <si>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</si>
  <si>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</si>
  <si>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</si>
  <si>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</si>
  <si>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</si>
  <si>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</si>
  <si>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</si>
  <si>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</si>
  <si>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</si>
  <si>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</si>
  <si>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</si>
  <si>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</si>
  <si>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</si>
  <si>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</si>
  <si>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</si>
  <si>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</si>
  <si>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</si>
  <si>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</si>
  <si>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</si>
  <si>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</si>
  <si>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</si>
  <si>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</si>
  <si>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</si>
  <si>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</si>
  <si>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</si>
  <si>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</si>
  <si>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</si>
  <si>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</si>
  <si>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</si>
  <si>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</si>
  <si>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</si>
  <si>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</si>
  <si>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</si>
  <si>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</si>
  <si>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</si>
  <si>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</si>
  <si>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</si>
  <si>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</si>
  <si>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</si>
  <si>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</si>
  <si>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</si>
  <si>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</si>
  <si>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</si>
  <si>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</si>
  <si>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</si>
  <si>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</si>
  <si>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</si>
  <si>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</si>
  <si>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</si>
  <si>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</si>
  <si>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</si>
  <si>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</si>
  <si>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</si>
  <si>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</si>
  <si>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</si>
  <si>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</si>
  <si>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</si>
  <si>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</si>
  <si>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</si>
  <si>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</si>
  <si>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</si>
  <si>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</si>
  <si>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</si>
  <si>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</si>
  <si>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</si>
  <si>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</si>
  <si>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</si>
  <si>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</si>
  <si>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</si>
  <si>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</si>
  <si>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</si>
  <si>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</si>
  <si>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</si>
  <si>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</si>
  <si>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</si>
  <si>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</si>
  <si>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</si>
  <si>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</si>
  <si>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</si>
  <si>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</si>
  <si>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</si>
  <si>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</si>
  <si>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</si>
  <si>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</si>
  <si>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</si>
  <si>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</si>
  <si>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</si>
  <si>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</si>
  <si>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</si>
  <si>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</si>
  <si>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</si>
  <si>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</si>
  <si>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</si>
  <si>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</si>
  <si>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</si>
  <si>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</si>
  <si>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</si>
  <si>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</si>
  <si>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</si>
  <si>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</si>
  <si>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</si>
  <si>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</si>
  <si>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</si>
  <si>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</si>
  <si>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</si>
  <si>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</si>
  <si>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</si>
  <si>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</si>
  <si>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</si>
  <si>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</si>
  <si>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</si>
  <si>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</si>
  <si>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</si>
  <si>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</si>
  <si>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</si>
  <si>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</si>
  <si>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</si>
  <si>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</si>
  <si>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</si>
  <si>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</si>
  <si>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</si>
  <si>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</si>
  <si>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</si>
  <si>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</si>
  <si>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</si>
  <si>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</si>
  <si>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</si>
  <si>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</si>
  <si>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</si>
  <si>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</si>
  <si>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</si>
  <si>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</si>
  <si>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</si>
  <si>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</si>
  <si>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</si>
  <si>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</si>
  <si>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</si>
  <si>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</si>
  <si>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</si>
  <si>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</si>
  <si>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</si>
  <si>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</si>
  <si>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</si>
  <si>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</si>
  <si>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</si>
  <si>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</si>
  <si>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</si>
  <si>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</si>
  <si>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</si>
  <si>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</si>
  <si>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</si>
  <si>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</si>
  <si>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</si>
  <si>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</si>
  <si>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</si>
  <si>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</si>
  <si>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</si>
  <si>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</si>
  <si>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</si>
  <si>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</si>
  <si>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</si>
  <si>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</si>
  <si>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</si>
  <si>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</si>
  <si>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</si>
  <si>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</si>
  <si>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</si>
  <si>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</si>
  <si>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</si>
  <si>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</si>
  <si>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</si>
  <si>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</si>
  <si>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</si>
  <si>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</si>
  <si>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</si>
  <si>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</si>
  <si>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</si>
  <si>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</si>
  <si>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</si>
  <si>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</si>
  <si>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</si>
  <si>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</si>
  <si>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</si>
  <si>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</si>
  <si>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</si>
  <si>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</si>
  <si>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</si>
  <si>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</si>
  <si>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</si>
  <si>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</si>
  <si>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</si>
  <si>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</si>
  <si>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</si>
  <si>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</si>
  <si>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</si>
  <si>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</si>
  <si>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</si>
  <si>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</si>
  <si>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</si>
  <si>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</si>
  <si>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</si>
  <si>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</si>
  <si>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</si>
  <si>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</si>
  <si>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</si>
  <si>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</si>
  <si>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</si>
  <si>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</si>
  <si>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</si>
  <si>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</si>
  <si>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</si>
  <si>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</si>
  <si>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</si>
  <si>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</si>
  <si>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</si>
  <si>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</si>
  <si>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</si>
  <si>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</si>
  <si>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</si>
  <si>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</si>
  <si>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</si>
  <si>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</si>
  <si>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</si>
  <si>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</si>
  <si>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</si>
  <si>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</si>
  <si>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</si>
  <si>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</si>
  <si>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</si>
  <si>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</si>
  <si>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</si>
  <si>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</si>
  <si>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</si>
  <si>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</si>
  <si>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</si>
  <si>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</si>
  <si>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</si>
  <si>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</si>
  <si>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</si>
  <si>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</si>
  <si>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</si>
  <si>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</si>
  <si>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</si>
  <si>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</si>
  <si>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</si>
  <si>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</si>
  <si>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</si>
  <si>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</si>
  <si>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</si>
  <si>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</si>
  <si>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</si>
  <si>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</si>
  <si>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</si>
  <si>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</si>
  <si>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</si>
  <si>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</si>
  <si>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</si>
  <si>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</si>
  <si>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</si>
  <si>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</si>
  <si>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</si>
  <si>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</si>
  <si>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</si>
  <si>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</si>
  <si>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</si>
  <si>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</si>
  <si>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</si>
  <si>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</si>
  <si>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</si>
  <si>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</si>
  <si>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</si>
  <si>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</si>
  <si>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</si>
  <si>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</si>
  <si>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</si>
  <si>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</si>
  <si>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</si>
  <si>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</si>
  <si>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</si>
  <si>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</si>
  <si>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</si>
  <si>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</si>
  <si>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</si>
  <si>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</si>
  <si>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</si>
  <si>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</si>
  <si>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</si>
  <si>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</si>
  <si>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</si>
  <si>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</si>
  <si>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</si>
  <si>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</si>
  <si>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</si>
  <si>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</si>
  <si>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</si>
  <si>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</si>
  <si>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</si>
  <si>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</si>
  <si>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</si>
  <si>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</si>
  <si>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</si>
  <si>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</si>
  <si>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</si>
  <si>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</si>
  <si>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</si>
  <si>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</si>
  <si>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</si>
  <si>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</si>
  <si>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</si>
  <si>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</si>
  <si>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</si>
  <si>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</si>
  <si>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</si>
  <si>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</si>
  <si>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</si>
  <si>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</si>
  <si>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</si>
  <si>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</si>
  <si>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</si>
  <si>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</si>
  <si>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</si>
  <si>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</si>
  <si>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</si>
  <si>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</si>
  <si>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</si>
  <si>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</si>
  <si>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</si>
  <si>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</si>
  <si>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</si>
  <si>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</si>
  <si>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</si>
  <si>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</si>
  <si>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</si>
  <si>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</si>
  <si>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</si>
  <si>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</si>
  <si>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</si>
  <si>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</si>
  <si>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</si>
  <si>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</si>
  <si>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</si>
  <si>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</si>
  <si>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</si>
  <si>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</si>
  <si>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</si>
  <si>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</si>
  <si>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</si>
  <si>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</si>
  <si>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</si>
  <si>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</si>
  <si>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</si>
  <si>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</si>
  <si>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</si>
  <si>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</si>
  <si>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</si>
  <si>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</si>
  <si>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</si>
  <si>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</si>
  <si>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</si>
  <si>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</si>
  <si>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</si>
  <si>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</si>
  <si>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</si>
  <si>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</si>
  <si>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</si>
  <si>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</si>
  <si>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</si>
  <si>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</si>
  <si>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</si>
  <si>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</si>
  <si>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</si>
  <si>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</si>
  <si>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</si>
  <si>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</si>
  <si>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</si>
  <si>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</si>
  <si>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</si>
  <si>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</si>
  <si>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</si>
  <si>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</si>
  <si>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</si>
  <si>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</si>
  <si>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</si>
  <si>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</si>
  <si>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</si>
  <si>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</si>
  <si>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</si>
  <si>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</si>
  <si>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</si>
  <si>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</si>
  <si>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</si>
  <si>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</si>
  <si>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</si>
  <si>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</si>
  <si>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</si>
  <si>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</si>
  <si>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</si>
  <si>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</si>
  <si>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</si>
  <si>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</si>
  <si>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</si>
  <si>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</si>
  <si>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</si>
  <si>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</si>
  <si>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</si>
  <si>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</si>
  <si>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</si>
  <si>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</si>
  <si>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</si>
  <si>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</si>
  <si>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</si>
  <si>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</si>
  <si>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</si>
  <si>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</si>
  <si>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</si>
  <si>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</si>
  <si>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</si>
  <si>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</si>
  <si>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</si>
  <si>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</si>
  <si>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</si>
  <si>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</si>
  <si>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</si>
  <si>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</si>
  <si>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</si>
  <si>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</si>
  <si>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</si>
  <si>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</si>
  <si>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</si>
  <si>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</si>
  <si>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</si>
  <si>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</si>
  <si>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</si>
  <si>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</si>
  <si>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</si>
  <si>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</si>
  <si>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</si>
  <si>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</si>
  <si>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</si>
  <si>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</si>
  <si>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</si>
  <si>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</si>
  <si>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</si>
  <si>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</si>
  <si>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</si>
  <si>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</si>
  <si>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</si>
  <si>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</si>
  <si>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</si>
  <si>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</si>
  <si>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</si>
  <si>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</si>
  <si>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</si>
  <si>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</si>
  <si>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</si>
  <si>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</si>
  <si>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</si>
  <si>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</si>
  <si>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</si>
  <si>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</si>
  <si>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</si>
  <si>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</si>
  <si>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</si>
  <si>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</si>
  <si>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</si>
  <si>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</si>
  <si>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</si>
  <si>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</si>
  <si>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</si>
  <si>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</si>
  <si>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</si>
  <si>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</si>
  <si>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</si>
  <si>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</si>
  <si>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</si>
  <si>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</si>
  <si>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</si>
  <si>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</si>
  <si>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</si>
  <si>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</si>
  <si>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</si>
  <si>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</si>
  <si>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</si>
  <si>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</si>
  <si>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</si>
  <si>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</si>
  <si>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</si>
  <si>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</si>
  <si>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</si>
  <si>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</si>
  <si>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</si>
  <si>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</si>
  <si>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</si>
  <si>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</si>
  <si>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</si>
  <si>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</si>
  <si>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</si>
  <si>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</si>
  <si>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</si>
  <si>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</si>
  <si>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</si>
  <si>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</si>
  <si>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</si>
  <si>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</si>
  <si>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</si>
  <si>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</si>
  <si>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</si>
  <si>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</si>
  <si>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</si>
  <si>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</si>
  <si>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</si>
  <si>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</si>
  <si>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</si>
  <si>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</si>
  <si>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</si>
  <si>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</si>
  <si>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</si>
  <si>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</si>
  <si>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</si>
  <si>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</si>
  <si>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</si>
  <si>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</si>
  <si>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</si>
  <si>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</si>
  <si>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</si>
  <si>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</si>
  <si>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</si>
  <si>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</si>
  <si>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</si>
  <si>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</si>
  <si>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</si>
  <si>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</si>
  <si>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</si>
  <si>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</si>
  <si>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</si>
  <si>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</si>
  <si>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</si>
  <si>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</si>
  <si>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</si>
  <si>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</si>
  <si>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</si>
  <si>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</si>
  <si>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</si>
  <si>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</si>
  <si>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</si>
  <si>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</si>
  <si>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</si>
  <si>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</si>
  <si>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</si>
  <si>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</si>
  <si>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</si>
  <si>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</si>
  <si>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</si>
  <si>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</si>
  <si>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</si>
  <si>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</si>
  <si>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</si>
  <si>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</si>
  <si>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</si>
  <si>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</si>
  <si>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</si>
  <si>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</si>
  <si>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</si>
  <si>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</si>
  <si>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</si>
  <si>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</si>
  <si>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</si>
  <si>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</si>
  <si>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</si>
  <si>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</si>
  <si>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</si>
  <si>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</si>
  <si>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</si>
  <si>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</si>
  <si>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</si>
  <si>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</si>
  <si>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</si>
  <si>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</si>
  <si>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</si>
  <si>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</si>
  <si>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</si>
  <si>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</si>
  <si>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</si>
  <si>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</si>
  <si>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</si>
  <si>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</si>
  <si>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</si>
  <si>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</si>
  <si>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</si>
  <si>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</si>
  <si>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</si>
  <si>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</si>
  <si>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</si>
  <si>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</si>
  <si>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</si>
  <si>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</si>
  <si>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</si>
  <si>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</si>
  <si>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</si>
  <si>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</si>
  <si>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</si>
  <si>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</si>
  <si>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</si>
  <si>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</si>
  <si>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</si>
  <si>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</si>
  <si>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</si>
  <si>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</si>
  <si>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</si>
  <si>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</si>
  <si>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</si>
  <si>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</si>
  <si>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</si>
  <si>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</si>
  <si>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</si>
  <si>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</si>
  <si>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</si>
  <si>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</si>
  <si>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</si>
  <si>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</si>
  <si>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</si>
  <si>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</si>
  <si>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</si>
  <si>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</si>
  <si>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</si>
  <si>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</si>
  <si>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</si>
  <si>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</si>
  <si>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</si>
  <si>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</si>
  <si>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</si>
  <si>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</si>
  <si>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</si>
  <si>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</si>
  <si>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</si>
  <si>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</si>
  <si>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</si>
  <si>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</si>
  <si>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</si>
  <si>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</si>
  <si>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</si>
  <si>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</si>
  <si>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</si>
  <si>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</si>
  <si>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</si>
  <si>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</si>
  <si>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</si>
  <si>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</si>
  <si>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</si>
  <si>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</si>
  <si>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</si>
  <si>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</si>
  <si>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</si>
  <si>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</si>
  <si>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</si>
  <si>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</si>
  <si>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</si>
  <si>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</si>
  <si>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</si>
  <si>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</si>
  <si>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</si>
  <si>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</si>
  <si>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</si>
  <si>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</si>
  <si>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</si>
  <si>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</si>
  <si>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</si>
  <si>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</si>
  <si>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</si>
  <si>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</si>
  <si>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</si>
  <si>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</si>
  <si>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</si>
  <si>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</si>
  <si>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</si>
  <si>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</si>
  <si>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</si>
  <si>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</si>
  <si>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</si>
  <si>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</si>
  <si>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</si>
  <si>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</si>
  <si>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</si>
  <si>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</si>
  <si>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</si>
  <si>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</si>
  <si>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</si>
  <si>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</si>
  <si>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</si>
  <si>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</si>
  <si>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</si>
  <si>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</si>
  <si>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</si>
  <si>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</si>
  <si>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</si>
  <si>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</si>
  <si>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</si>
  <si>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</si>
  <si>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</si>
  <si>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</si>
  <si>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</si>
  <si>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</si>
  <si>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</si>
  <si>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</si>
  <si>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</si>
  <si>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</si>
  <si>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</si>
  <si>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</si>
  <si>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</si>
  <si>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</si>
  <si>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</si>
  <si>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</si>
  <si>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</si>
  <si>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</si>
  <si>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</si>
  <si>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</si>
  <si>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</si>
  <si>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</si>
  <si>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</si>
  <si>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</si>
  <si>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</si>
  <si>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</si>
  <si>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</si>
  <si>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</si>
  <si>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</si>
  <si>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</si>
  <si>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</si>
  <si>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</si>
  <si>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</si>
  <si>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</si>
  <si>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</si>
  <si>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</si>
  <si>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</si>
  <si>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</si>
  <si>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</si>
  <si>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</si>
  <si>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</si>
  <si>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</si>
  <si>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</si>
  <si>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</si>
  <si>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</si>
  <si>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</si>
  <si>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</si>
  <si>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</si>
  <si>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</si>
  <si>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</si>
  <si>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</si>
  <si>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</si>
  <si>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</si>
  <si>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</si>
  <si>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</si>
  <si>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</si>
  <si>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</si>
  <si>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</si>
  <si>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</si>
  <si>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</si>
  <si>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</si>
  <si>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</si>
  <si>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</si>
  <si>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</si>
  <si>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</si>
  <si>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</si>
  <si>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</si>
  <si>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</si>
  <si>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</si>
  <si>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</si>
  <si>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</si>
  <si>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</si>
  <si>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</si>
  <si>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</si>
  <si>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</si>
  <si>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</si>
  <si>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</si>
  <si>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</si>
  <si>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</si>
  <si>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</si>
  <si>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</si>
  <si>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</si>
  <si>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</si>
  <si>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</si>
  <si>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</si>
  <si>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</si>
  <si>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</si>
  <si>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</si>
  <si>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</si>
  <si>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</si>
  <si>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</si>
  <si>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</si>
  <si>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</si>
  <si>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</si>
  <si>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</si>
  <si>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</si>
  <si>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</si>
  <si>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</si>
  <si>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</si>
  <si>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</si>
  <si>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</si>
  <si>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</si>
  <si>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</si>
  <si>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</si>
  <si>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</si>
  <si>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</si>
  <si>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</si>
  <si>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</si>
  <si>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</si>
  <si>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</si>
  <si>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</si>
  <si>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</si>
  <si>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</si>
  <si>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</si>
  <si>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</si>
  <si>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</si>
  <si>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</si>
  <si>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</si>
  <si>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</si>
  <si>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</si>
  <si>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</si>
  <si>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</si>
  <si>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</si>
  <si>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</si>
  <si>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</si>
  <si>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</si>
  <si>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</si>
  <si>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</si>
  <si>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</si>
  <si>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</si>
  <si>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</si>
  <si>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</si>
  <si>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</si>
  <si>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</si>
  <si>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</si>
  <si>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</si>
  <si>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</si>
  <si>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</si>
  <si>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</si>
  <si>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</si>
  <si>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</si>
  <si>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</si>
  <si>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</si>
  <si>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</si>
  <si>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</si>
  <si>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</si>
  <si>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</si>
  <si>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</si>
  <si>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</si>
  <si>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</si>
  <si>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</si>
  <si>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</si>
  <si>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</si>
  <si>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</si>
  <si>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</si>
  <si>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</si>
  <si>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</si>
  <si>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</si>
  <si>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</si>
  <si>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</si>
  <si>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</si>
  <si>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</si>
  <si>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</si>
  <si>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</si>
  <si>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</si>
  <si>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</si>
  <si>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</si>
  <si>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</si>
  <si>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</si>
  <si>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</si>
  <si>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</si>
  <si>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</si>
  <si>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</si>
  <si>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</si>
  <si>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</si>
  <si>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</si>
  <si>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</si>
  <si>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</si>
  <si>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</si>
  <si>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</si>
  <si>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</si>
  <si>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</si>
  <si>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</si>
  <si>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</si>
  <si>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</si>
  <si>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</si>
  <si>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</si>
  <si>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</si>
  <si>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</si>
  <si>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</si>
  <si>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</si>
  <si>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</si>
  <si>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</si>
  <si>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</si>
  <si>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</si>
  <si>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</si>
  <si>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</si>
  <si>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</si>
  <si>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</si>
  <si>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</si>
  <si>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</si>
  <si>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</si>
  <si>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</si>
  <si>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</si>
  <si>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</si>
  <si>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</si>
  <si>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</si>
  <si>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</si>
  <si>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</si>
  <si>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</si>
  <si>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</si>
  <si>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</si>
  <si>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</si>
  <si>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</si>
  <si>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</si>
  <si>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</si>
  <si>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</si>
  <si>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</si>
  <si>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</si>
  <si>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</si>
  <si>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</si>
  <si>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</si>
  <si>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</si>
  <si>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</si>
  <si>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</si>
  <si>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</si>
  <si>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</si>
  <si>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</si>
  <si>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</si>
  <si>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</si>
  <si>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</si>
  <si>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</si>
  <si>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</si>
  <si>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</si>
  <si>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</si>
  <si>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</si>
  <si>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</si>
  <si>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</si>
  <si>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</si>
  <si>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</si>
  <si>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</si>
  <si>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</si>
  <si>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</si>
  <si>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</si>
  <si>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</si>
  <si>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</si>
  <si>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</si>
  <si>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</si>
  <si>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</si>
  <si>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</si>
  <si>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</si>
  <si>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</si>
  <si>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</si>
  <si>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</si>
  <si>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</si>
  <si>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</si>
  <si>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</si>
  <si>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</si>
  <si>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</si>
  <si>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</si>
  <si>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</si>
  <si>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</si>
  <si>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</si>
  <si>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</si>
  <si>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</si>
  <si>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</si>
  <si>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</si>
  <si>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</si>
  <si>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</si>
  <si>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</si>
  <si>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</si>
  <si>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</si>
  <si>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</si>
  <si>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</si>
  <si>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</si>
  <si>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</si>
  <si>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</si>
  <si>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</si>
  <si>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</si>
  <si>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</si>
  <si>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</si>
  <si>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</si>
  <si>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</si>
  <si>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</si>
  <si>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</si>
  <si>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</si>
  <si>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</si>
  <si>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</si>
  <si>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</si>
  <si>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</si>
  <si>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</si>
  <si>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</si>
  <si>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</si>
  <si>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</si>
  <si>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</si>
  <si>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</si>
  <si>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</si>
  <si>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</si>
  <si>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</si>
  <si>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</si>
  <si>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</si>
  <si>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</si>
  <si>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</si>
  <si>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</si>
  <si>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</si>
  <si>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</si>
  <si>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</si>
  <si>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</si>
  <si>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</si>
  <si>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</si>
  <si>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</si>
  <si>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</si>
  <si>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</si>
  <si>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</si>
  <si>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</si>
  <si>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</si>
  <si>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</si>
  <si>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</si>
  <si>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</si>
  <si>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</si>
  <si>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</si>
  <si>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</si>
  <si>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</si>
  <si>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</si>
  <si>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</si>
  <si>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</si>
  <si>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</si>
  <si>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</si>
  <si>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</si>
  <si>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</si>
  <si>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</si>
  <si>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</si>
  <si>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</si>
  <si>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</si>
  <si>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</si>
  <si>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</si>
  <si>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</si>
  <si>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</si>
  <si>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</si>
  <si>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</si>
  <si>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</si>
  <si>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</si>
  <si>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</si>
  <si>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</si>
  <si>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</si>
  <si>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</si>
  <si>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</si>
  <si>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</si>
  <si>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</si>
  <si>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</si>
  <si>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</si>
  <si>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</si>
  <si>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</si>
  <si>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</si>
  <si>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</si>
  <si>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</si>
  <si>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</si>
  <si>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</si>
  <si>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</si>
  <si>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</si>
  <si>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</si>
  <si>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</si>
  <si>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</si>
  <si>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</si>
  <si>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</si>
  <si>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</si>
  <si>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</si>
  <si>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</si>
  <si>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</si>
  <si>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</si>
  <si>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</si>
  <si>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</si>
  <si>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</si>
  <si>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</si>
  <si>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</si>
  <si>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</si>
  <si>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</si>
  <si>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</si>
  <si>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</si>
  <si>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</si>
  <si>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</si>
  <si>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</si>
  <si>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</si>
  <si>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</si>
  <si>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</si>
  <si>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</si>
  <si>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</si>
  <si>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</si>
  <si>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</si>
  <si>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</si>
  <si>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</si>
  <si>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</si>
  <si>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</si>
  <si>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</si>
  <si>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</si>
  <si>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</si>
  <si>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</si>
  <si>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</si>
  <si>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</si>
  <si>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</si>
  <si>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</si>
  <si>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</si>
  <si>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</si>
  <si>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</si>
  <si>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</si>
  <si>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</si>
  <si>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</si>
  <si>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</si>
  <si>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</si>
  <si>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</si>
  <si>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</si>
  <si>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</si>
  <si>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</si>
  <si>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</si>
  <si>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</si>
  <si>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</si>
  <si>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</si>
  <si>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</si>
  <si>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</si>
  <si>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</si>
  <si>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</si>
  <si>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</si>
  <si>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</si>
  <si>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</si>
  <si>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</si>
  <si>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</si>
  <si>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</si>
  <si>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</si>
  <si>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</si>
  <si>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</si>
  <si>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</si>
  <si>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</si>
  <si>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</si>
  <si>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</si>
  <si>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</si>
  <si>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</si>
  <si>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</si>
  <si>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</si>
  <si>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</si>
  <si>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</si>
  <si>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</si>
  <si>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</si>
  <si>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</si>
  <si>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</si>
  <si>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</si>
  <si>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</si>
  <si>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</si>
  <si>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</si>
  <si>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</si>
  <si>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</si>
  <si>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</si>
  <si>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</si>
  <si>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</si>
  <si>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</si>
  <si>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</si>
  <si>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</si>
  <si>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</si>
  <si>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</si>
  <si>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</si>
  <si>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</si>
  <si>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</si>
  <si>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</si>
  <si>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</si>
  <si>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</si>
  <si>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</si>
  <si>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</si>
  <si>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</si>
  <si>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</si>
  <si>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</si>
  <si>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</si>
  <si>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</si>
  <si>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</si>
  <si>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</si>
  <si>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</si>
  <si>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</si>
  <si>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</si>
  <si>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</si>
  <si>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</si>
  <si>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</si>
  <si>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</si>
  <si>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</si>
  <si>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</si>
  <si>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</si>
  <si>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</si>
  <si>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</si>
  <si>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</si>
  <si>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</si>
  <si>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</si>
  <si>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</si>
  <si>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</si>
  <si>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</si>
  <si>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</si>
  <si>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</si>
  <si>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</si>
  <si>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</si>
  <si>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</si>
  <si>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</si>
  <si>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</si>
  <si>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</si>
  <si>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</si>
  <si>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</si>
  <si>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</si>
  <si>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</si>
  <si>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</si>
  <si>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</si>
  <si>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</si>
  <si>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</si>
  <si>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</si>
  <si>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</si>
  <si>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</si>
  <si>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</si>
  <si>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</si>
  <si>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</si>
  <si>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</si>
  <si>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</si>
  <si>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</si>
  <si>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</si>
  <si>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</si>
  <si>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</si>
  <si>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</si>
  <si>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</si>
  <si>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</si>
  <si>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</si>
  <si>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</si>
  <si>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</si>
  <si>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</si>
  <si>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</si>
  <si>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</si>
  <si>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</si>
  <si>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</si>
  <si>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</si>
  <si>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</si>
  <si>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</si>
  <si>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</si>
  <si>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</si>
  <si>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</si>
  <si>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</si>
  <si>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</si>
  <si>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</si>
  <si>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</si>
  <si>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</si>
  <si>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</si>
  <si>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</si>
  <si>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</si>
  <si>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</si>
  <si>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</si>
  <si>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</si>
  <si>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</si>
  <si>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</si>
  <si>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</si>
  <si>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</si>
  <si>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</si>
  <si>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</si>
  <si>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</si>
  <si>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</si>
  <si>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</si>
  <si>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</si>
  <si>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</si>
  <si>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</si>
  <si>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</si>
  <si>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</si>
  <si>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</si>
  <si>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</si>
  <si>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</si>
  <si>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</si>
  <si>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</si>
  <si>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</si>
  <si>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</si>
  <si>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</si>
  <si>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</si>
  <si>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</si>
  <si>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</si>
  <si>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</si>
  <si>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</si>
  <si>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</si>
  <si>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</si>
  <si>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</si>
  <si>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</si>
  <si>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</si>
  <si>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</si>
  <si>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</si>
  <si>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</si>
  <si>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</si>
  <si>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</si>
  <si>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</si>
  <si>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</si>
  <si>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</si>
  <si>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</si>
  <si>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</si>
  <si>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</si>
  <si>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</si>
  <si>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</si>
  <si>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</si>
  <si>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</si>
  <si>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</si>
  <si>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</si>
  <si>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</si>
  <si>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</si>
  <si>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</si>
  <si>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</si>
  <si>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</si>
  <si>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</si>
  <si>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</si>
  <si>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</si>
  <si>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</si>
  <si>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</si>
  <si>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</si>
  <si>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</si>
  <si>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</si>
  <si>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</si>
  <si>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</si>
  <si>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</si>
  <si>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</si>
  <si>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</si>
  <si>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</si>
  <si>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</si>
  <si>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</si>
  <si>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</si>
  <si>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</si>
  <si>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</si>
  <si>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</si>
  <si>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</si>
  <si>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</si>
  <si>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</si>
  <si>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</si>
  <si>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</si>
  <si>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</si>
  <si>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</si>
  <si>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</si>
  <si>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</si>
  <si>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</si>
  <si>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</si>
  <si>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</si>
  <si>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</si>
  <si>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</si>
  <si>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</si>
  <si>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</si>
  <si>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</si>
  <si>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</si>
  <si>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</si>
  <si>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</si>
  <si>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</si>
  <si>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</si>
  <si>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</si>
  <si>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</si>
  <si>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</si>
  <si>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</si>
  <si>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</si>
  <si>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</si>
  <si>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</si>
  <si>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</si>
  <si>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</si>
  <si>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</si>
  <si>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</si>
  <si>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</si>
  <si>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</si>
  <si>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</si>
  <si>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</si>
  <si>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</si>
  <si>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</si>
  <si>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</si>
  <si>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</si>
  <si>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</si>
  <si>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</si>
  <si>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</si>
  <si>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</si>
  <si>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</si>
  <si>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</si>
  <si>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</si>
  <si>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</si>
  <si>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</si>
  <si>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</si>
  <si>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</si>
  <si>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</si>
  <si>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</si>
  <si>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</si>
  <si>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</si>
  <si>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</si>
  <si>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</si>
  <si>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</si>
  <si>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</si>
  <si>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</si>
  <si>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</si>
  <si>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</si>
  <si>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</si>
  <si>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</si>
  <si>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</si>
  <si>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</si>
  <si>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</si>
  <si>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</si>
  <si>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</si>
  <si>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</si>
  <si>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</si>
  <si>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</si>
  <si>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</si>
  <si>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</si>
  <si>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</si>
  <si>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</si>
  <si>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</si>
  <si>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</si>
  <si>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</si>
  <si>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</si>
  <si>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</si>
  <si>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</si>
  <si>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</si>
  <si>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</si>
  <si>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</si>
  <si>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</si>
  <si>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</si>
  <si>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</si>
  <si>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</si>
  <si>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</si>
  <si>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</si>
  <si>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</si>
  <si>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</si>
  <si>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</si>
  <si>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</si>
  <si>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</si>
  <si>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</si>
  <si>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</si>
  <si>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</si>
  <si>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</si>
  <si>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</si>
  <si>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</si>
  <si>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</si>
  <si>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</si>
  <si>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</si>
  <si>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</si>
  <si>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</si>
  <si>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</si>
  <si>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</si>
  <si>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</si>
  <si>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</si>
  <si>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</si>
  <si>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</si>
  <si>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</si>
  <si>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</si>
  <si>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</si>
  <si>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</si>
  <si>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</si>
  <si>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</si>
  <si>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</si>
  <si>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</si>
  <si>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</si>
  <si>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</si>
  <si>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</si>
  <si>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</si>
  <si>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</si>
  <si>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</si>
  <si>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</si>
  <si>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</si>
  <si>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</si>
  <si>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</si>
  <si>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</si>
  <si>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</si>
  <si>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</si>
  <si>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</si>
  <si>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</si>
  <si>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</si>
  <si>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</si>
  <si>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</si>
  <si>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</si>
  <si>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</si>
  <si>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</si>
  <si>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</si>
  <si>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</si>
  <si>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</si>
  <si>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</si>
  <si>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</si>
  <si>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</si>
  <si>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</si>
  <si>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</si>
  <si>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</si>
  <si>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</si>
  <si>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</si>
  <si>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</si>
  <si>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</si>
  <si>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</si>
  <si>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</si>
  <si>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</si>
  <si>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</si>
  <si>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</si>
  <si>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</si>
  <si>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</si>
  <si>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</si>
  <si>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</si>
  <si>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</si>
  <si>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</si>
  <si>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</si>
  <si>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</si>
  <si>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</si>
  <si>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</si>
  <si>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</si>
  <si>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</si>
  <si>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</si>
  <si>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</si>
  <si>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</si>
  <si>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</si>
  <si>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</si>
  <si>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</si>
  <si>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</si>
  <si>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</si>
  <si>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</si>
  <si>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</si>
  <si>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</si>
  <si>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</si>
  <si>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</si>
  <si>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</si>
  <si>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</si>
  <si>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</si>
  <si>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</si>
  <si>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</si>
  <si>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</si>
  <si>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</si>
  <si>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</si>
  <si>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</si>
  <si>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</si>
  <si>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</si>
  <si>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</si>
  <si>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</si>
  <si>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</si>
  <si>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</si>
  <si>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</si>
  <si>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</si>
  <si>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</si>
  <si>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</si>
  <si>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</si>
  <si>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</si>
  <si>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</si>
  <si>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</si>
  <si>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</si>
  <si>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</si>
  <si>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</si>
  <si>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</si>
  <si>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</si>
  <si>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</si>
  <si>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</si>
  <si>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</si>
  <si>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</si>
  <si>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</si>
  <si>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</si>
  <si>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</si>
  <si>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</si>
  <si>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</si>
  <si>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</si>
  <si>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</si>
  <si>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</si>
  <si>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</si>
  <si>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</si>
  <si>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</si>
  <si>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</si>
  <si>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</si>
  <si>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</si>
  <si>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</si>
  <si>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</si>
  <si>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</si>
  <si>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</si>
  <si>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</si>
  <si>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</si>
  <si>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</si>
  <si>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</si>
  <si>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</si>
  <si>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</si>
  <si>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</si>
  <si>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</si>
  <si>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</si>
  <si>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</si>
  <si>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</si>
  <si>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</si>
  <si>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</si>
  <si>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</si>
  <si>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</si>
  <si>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</si>
  <si>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</si>
  <si>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</si>
  <si>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</si>
  <si>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</si>
  <si>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</si>
  <si>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</si>
  <si>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</si>
  <si>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</si>
  <si>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</si>
  <si>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</si>
  <si>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</si>
  <si>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</si>
  <si>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</si>
  <si>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</si>
  <si>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</si>
  <si>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</si>
  <si>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</si>
  <si>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</si>
  <si>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</si>
  <si>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</si>
  <si>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</si>
  <si>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</si>
  <si>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</si>
  <si>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</si>
  <si>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</si>
  <si>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</si>
  <si>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</si>
  <si>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</si>
  <si>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</si>
  <si>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</si>
  <si>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</si>
  <si>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</si>
  <si>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</si>
  <si>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</si>
  <si>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</si>
  <si>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</si>
  <si>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</si>
  <si>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</si>
  <si>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</si>
  <si>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</si>
  <si>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</si>
  <si>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</si>
  <si>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</si>
  <si>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</si>
  <si>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</si>
  <si>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</si>
  <si>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</si>
  <si>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</si>
  <si>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</si>
  <si>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</si>
  <si>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</si>
  <si>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</si>
  <si>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</si>
  <si>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</si>
  <si>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</si>
  <si>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</si>
  <si>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</si>
  <si>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</si>
  <si>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</si>
  <si>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</si>
  <si>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</si>
  <si>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</si>
  <si>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</si>
  <si>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</si>
  <si>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</si>
  <si>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</si>
  <si>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</si>
  <si>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</si>
  <si>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</si>
  <si>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</si>
  <si>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</si>
  <si>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</si>
  <si>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</si>
  <si>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</si>
  <si>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</si>
  <si>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</si>
  <si>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</si>
  <si>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</si>
  <si>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</si>
  <si>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</si>
  <si>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</si>
  <si>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</si>
  <si>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</si>
  <si>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</si>
  <si>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</si>
  <si>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</si>
  <si>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</si>
  <si>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</si>
  <si>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</si>
  <si>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</si>
  <si>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</si>
  <si>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</si>
  <si>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</si>
  <si>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</si>
  <si>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</si>
  <si>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</si>
  <si>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</si>
  <si>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</si>
  <si>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</si>
  <si>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</si>
  <si>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</si>
  <si>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</si>
  <si>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</si>
  <si>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</si>
  <si>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</si>
  <si>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</si>
  <si>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</si>
  <si>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</si>
  <si>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</si>
  <si>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</si>
  <si>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</si>
  <si>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</si>
  <si>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</si>
  <si>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</si>
  <si>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</si>
  <si>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</si>
  <si>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</si>
  <si>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</si>
  <si>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</si>
  <si>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</si>
  <si>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</si>
  <si>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</si>
  <si>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</si>
  <si>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</si>
  <si>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</si>
  <si>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</si>
  <si>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</si>
  <si>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</si>
  <si>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</si>
  <si>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</si>
  <si>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</si>
  <si>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</si>
  <si>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</si>
  <si>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</si>
  <si>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</si>
  <si>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</si>
  <si>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</si>
  <si>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</si>
  <si>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</si>
  <si>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</si>
  <si>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</si>
  <si>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</si>
  <si>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</si>
  <si>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</si>
  <si>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</si>
  <si>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</si>
  <si>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</si>
  <si>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</si>
  <si>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</si>
  <si>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</si>
  <si>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</si>
  <si>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</si>
  <si>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</si>
  <si>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</si>
  <si>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</si>
  <si>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</si>
  <si>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</si>
  <si>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</si>
  <si>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</si>
  <si>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</si>
  <si>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</si>
  <si>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</si>
  <si>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</si>
  <si>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</si>
  <si>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</si>
  <si>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</si>
  <si>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</si>
  <si>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</si>
  <si>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</si>
  <si>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</si>
  <si>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</si>
  <si>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</si>
  <si>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</si>
  <si>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</si>
  <si>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</si>
  <si>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</si>
  <si>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</si>
  <si>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</si>
  <si>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</si>
  <si>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</si>
  <si>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</si>
  <si>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</si>
  <si>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</si>
  <si>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</si>
  <si>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</si>
  <si>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</si>
  <si>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</si>
  <si>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</si>
  <si>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</si>
  <si>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</si>
  <si>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</si>
  <si>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</si>
  <si>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</si>
  <si>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</si>
  <si>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</si>
  <si>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</si>
  <si>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</si>
  <si>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</si>
  <si>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</si>
  <si>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</si>
  <si>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</si>
  <si>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</si>
  <si>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</si>
  <si>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</si>
  <si>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</si>
  <si>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</si>
  <si>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</si>
  <si>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</si>
  <si>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</si>
  <si>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</si>
  <si>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</si>
  <si>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</si>
  <si>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</si>
  <si>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</si>
  <si>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</si>
  <si>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</si>
  <si>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</si>
  <si>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</si>
  <si>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</si>
  <si>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</si>
  <si>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</si>
  <si>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</si>
  <si>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</si>
  <si>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</si>
  <si>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</si>
  <si>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</si>
  <si>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</si>
  <si>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</si>
  <si>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</si>
  <si>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</si>
  <si>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</si>
  <si>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</si>
  <si>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</si>
  <si>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</si>
  <si>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</si>
  <si>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</si>
  <si>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</si>
  <si>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</si>
  <si>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</si>
  <si>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</si>
  <si>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</si>
  <si>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</si>
  <si>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</si>
  <si>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</si>
  <si>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</si>
  <si>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</si>
  <si>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</si>
  <si>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</si>
  <si>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</si>
  <si>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</si>
  <si>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</si>
  <si>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</si>
  <si>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</si>
  <si>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</si>
  <si>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</si>
  <si>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</si>
  <si>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</si>
  <si>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</si>
  <si>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</si>
  <si>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</si>
  <si>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</si>
  <si>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</si>
  <si>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</si>
  <si>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</si>
  <si>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</si>
  <si>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</si>
  <si>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</si>
  <si>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</si>
  <si>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</si>
  <si>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</si>
  <si>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</si>
  <si>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</si>
  <si>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</si>
  <si>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</si>
  <si>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</si>
  <si>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</si>
  <si>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</si>
  <si>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</si>
  <si>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</si>
  <si>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</si>
  <si>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</si>
  <si>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</si>
  <si>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</si>
  <si>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</si>
  <si>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</si>
  <si>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</si>
  <si>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</si>
  <si>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</si>
  <si>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</si>
  <si>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</si>
  <si>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</si>
  <si>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</si>
  <si>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</si>
  <si>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</si>
  <si>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</si>
  <si>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</si>
  <si>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</si>
  <si>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</si>
  <si>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</si>
  <si>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</si>
  <si>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</si>
  <si>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</si>
  <si>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</si>
  <si>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</si>
  <si>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</si>
  <si>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</si>
  <si>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</si>
  <si>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</si>
  <si>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</si>
  <si>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</si>
  <si>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</si>
  <si>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</si>
  <si>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</si>
  <si>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</si>
  <si>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</si>
  <si>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</si>
  <si>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</si>
  <si>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</si>
  <si>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</si>
  <si>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</si>
  <si>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</si>
  <si>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</si>
  <si>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</si>
  <si>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</si>
  <si>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</si>
  <si>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</si>
  <si>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</si>
  <si>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</si>
  <si>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</si>
  <si>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</si>
  <si>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</si>
  <si>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</si>
  <si>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</si>
  <si>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</si>
  <si>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</si>
  <si>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</si>
  <si>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</si>
  <si>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</si>
  <si>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</si>
  <si>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</si>
  <si>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</si>
  <si>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</si>
  <si>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</si>
  <si>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</si>
  <si>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</si>
  <si>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</si>
  <si>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</si>
  <si>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</si>
  <si>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</si>
  <si>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</si>
  <si>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</si>
  <si>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</si>
  <si>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</si>
  <si>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</si>
  <si>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</si>
  <si>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</si>
  <si>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</si>
  <si>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</si>
  <si>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</si>
  <si>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</si>
  <si>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</si>
  <si>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</si>
  <si>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</si>
  <si>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</si>
  <si>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</si>
  <si>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</si>
  <si>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</si>
  <si>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</si>
  <si>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</si>
  <si>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</si>
  <si>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</si>
  <si>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</si>
  <si>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</si>
  <si>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</si>
  <si>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</si>
  <si>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</si>
  <si>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</si>
  <si>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</si>
  <si>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</si>
  <si>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</si>
  <si>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</si>
  <si>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</si>
  <si>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</si>
  <si>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</si>
  <si>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</si>
  <si>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</si>
  <si>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</si>
  <si>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</si>
  <si>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</si>
  <si>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</si>
  <si>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</si>
  <si>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</si>
  <si>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</si>
  <si>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</si>
  <si>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</si>
  <si>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</si>
  <si>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</si>
  <si>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</si>
  <si>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</si>
  <si>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</si>
  <si>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</si>
  <si>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</si>
  <si>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</si>
  <si>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</si>
  <si>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</si>
  <si>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</si>
  <si>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</si>
  <si>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</si>
  <si>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</si>
  <si>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</si>
  <si>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</si>
  <si>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</si>
  <si>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</si>
  <si>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</si>
  <si>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</si>
  <si>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</si>
  <si>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</si>
  <si>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</si>
  <si>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</si>
  <si>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</si>
  <si>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</si>
  <si>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</si>
  <si>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</si>
  <si>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</si>
  <si>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</si>
  <si>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</si>
  <si>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</si>
  <si>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</si>
  <si>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</si>
  <si>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</si>
  <si>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</si>
  <si>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</si>
  <si>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</si>
  <si>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</si>
  <si>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</si>
  <si>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</si>
  <si>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</si>
  <si>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</si>
  <si>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</si>
  <si>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</si>
  <si>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</si>
  <si>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</si>
  <si>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</si>
  <si>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</si>
  <si>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</si>
  <si>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</si>
  <si>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</si>
  <si>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</si>
  <si>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</si>
  <si>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</si>
  <si>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</si>
  <si>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</si>
  <si>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</si>
  <si>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</si>
  <si>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</si>
  <si>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</si>
  <si>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</si>
  <si>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</si>
  <si>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</si>
  <si>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</si>
  <si>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</si>
  <si>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</si>
  <si>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</si>
  <si>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</si>
  <si>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</si>
  <si>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</si>
  <si>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</si>
  <si>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</si>
  <si>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</si>
  <si>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</si>
  <si>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</si>
  <si>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</si>
  <si>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</si>
  <si>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</si>
  <si>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</si>
  <si>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</si>
  <si>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</si>
  <si>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</si>
  <si>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</si>
  <si>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</si>
  <si>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</si>
  <si>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</si>
  <si>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</si>
  <si>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</si>
  <si>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</si>
  <si>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</si>
  <si>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</si>
  <si>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</si>
  <si>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</si>
  <si>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</si>
  <si>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</si>
  <si>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</si>
  <si>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</si>
  <si>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</si>
  <si>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</si>
  <si>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</si>
  <si>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</si>
  <si>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</si>
  <si>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</si>
  <si>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</si>
  <si>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</si>
  <si>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</si>
  <si>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</si>
  <si>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</si>
  <si>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</si>
  <si>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</si>
  <si>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</si>
  <si>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</si>
  <si>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</si>
  <si>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</si>
  <si>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</si>
  <si>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</si>
  <si>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</si>
  <si>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</si>
  <si>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</si>
  <si>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</si>
  <si>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</si>
  <si>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</si>
  <si>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</si>
  <si>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</si>
  <si>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</si>
  <si>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</si>
  <si>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</si>
  <si>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</si>
  <si>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</si>
  <si>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</si>
  <si>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</si>
  <si>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</si>
  <si>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</si>
  <si>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</si>
  <si>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</si>
  <si>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</si>
  <si>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</si>
  <si>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</si>
  <si>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</si>
  <si>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</si>
  <si>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</si>
  <si>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</si>
  <si>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</si>
  <si>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</si>
  <si>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</si>
  <si>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</si>
  <si>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</si>
  <si>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</si>
  <si>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</si>
  <si>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</si>
  <si>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</si>
  <si>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</si>
  <si>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</si>
  <si>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</si>
  <si>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</si>
  <si>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</si>
  <si>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</si>
  <si>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</si>
  <si>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</si>
  <si>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</si>
  <si>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</si>
  <si>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</si>
  <si>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</si>
  <si>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</si>
  <si>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</si>
  <si>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</si>
  <si>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</si>
  <si>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</si>
  <si>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</si>
  <si>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</si>
  <si>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</si>
  <si>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</si>
  <si>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</si>
  <si>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</si>
  <si>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</si>
  <si>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</si>
  <si>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</si>
  <si>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</si>
  <si>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</si>
  <si>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</si>
  <si>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</si>
  <si>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</si>
  <si>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</si>
  <si>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</si>
  <si>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</si>
  <si>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</si>
  <si>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</si>
  <si>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</si>
  <si>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</si>
  <si>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</si>
  <si>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</si>
  <si>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</si>
  <si>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</si>
  <si>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</si>
  <si>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</si>
  <si>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</si>
  <si>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</si>
  <si>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</si>
  <si>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</si>
  <si>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</si>
  <si>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</si>
  <si>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</si>
  <si>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</si>
  <si>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</si>
  <si>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</si>
  <si>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</si>
  <si>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</si>
  <si>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</si>
  <si>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</si>
  <si>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</si>
  <si>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</si>
  <si>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</si>
  <si>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</si>
  <si>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</si>
  <si>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</si>
  <si>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</si>
  <si>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</si>
  <si>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</si>
  <si>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</si>
  <si>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</si>
  <si>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</si>
  <si>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</si>
  <si>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</si>
  <si>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</si>
  <si>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</si>
  <si>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</si>
  <si>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</si>
  <si>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</si>
  <si>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</si>
  <si>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</si>
  <si>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</si>
  <si>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</si>
  <si>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</si>
  <si>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</si>
  <si>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</si>
  <si>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</si>
  <si>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</si>
  <si>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</si>
  <si>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</si>
  <si>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</si>
  <si>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</si>
  <si>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</si>
  <si>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</si>
  <si>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</si>
  <si>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</si>
  <si>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</si>
  <si>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</si>
  <si>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</si>
  <si>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</si>
  <si>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</si>
  <si>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</si>
  <si>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</si>
  <si>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</si>
  <si>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</si>
  <si>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</si>
  <si>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</si>
  <si>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</si>
  <si>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</si>
  <si>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</si>
  <si>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</si>
  <si>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</si>
  <si>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</si>
  <si>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</si>
  <si>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</si>
  <si>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</si>
  <si>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</si>
  <si>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</si>
  <si>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</si>
  <si>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</si>
  <si>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</si>
  <si>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</si>
  <si>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</si>
  <si>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</si>
  <si>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</si>
  <si>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</si>
  <si>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</si>
  <si>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</si>
  <si>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</si>
  <si>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</si>
  <si>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</si>
  <si>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</si>
  <si>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</si>
  <si>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</si>
  <si>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</si>
  <si>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</si>
  <si>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</si>
  <si>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</si>
  <si>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</si>
  <si>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</si>
  <si>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</si>
  <si>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</si>
  <si>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</si>
  <si>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</si>
  <si>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</si>
  <si>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</si>
  <si>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</si>
  <si>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</si>
  <si>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</si>
  <si>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</si>
  <si>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</si>
  <si>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</si>
  <si>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</si>
  <si>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</si>
  <si>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</si>
  <si>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</si>
  <si>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</si>
  <si>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</si>
  <si>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</si>
  <si>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</si>
  <si>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</si>
  <si>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</si>
  <si>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</si>
  <si>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</si>
  <si>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</si>
  <si>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</si>
  <si>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</si>
  <si>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</si>
  <si>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</si>
  <si>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</si>
  <si>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</si>
  <si>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</si>
  <si>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</si>
  <si>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</si>
  <si>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</si>
  <si>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</si>
  <si>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</si>
  <si>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</si>
  <si>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</si>
  <si>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</si>
  <si>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</si>
  <si>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</si>
  <si>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</si>
  <si>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</si>
  <si>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</si>
  <si>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</si>
  <si>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</si>
  <si>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</si>
  <si>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</si>
  <si>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</si>
  <si>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</si>
  <si>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</si>
  <si>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</si>
  <si>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</si>
  <si>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</si>
  <si>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</si>
  <si>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</si>
  <si>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</si>
  <si>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</si>
  <si>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</si>
  <si>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</si>
  <si>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</si>
  <si>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</si>
  <si>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</si>
  <si>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</si>
  <si>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</si>
  <si>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</si>
  <si>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</si>
  <si>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</si>
  <si>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</si>
  <si>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</si>
  <si>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</si>
  <si>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</si>
  <si>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</si>
  <si>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</si>
  <si>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</si>
  <si>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</si>
  <si>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</si>
  <si>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</si>
  <si>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</si>
  <si>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</si>
  <si>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</si>
  <si>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</si>
  <si>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</si>
  <si>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</si>
  <si>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</si>
  <si>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</si>
  <si>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</si>
  <si>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</si>
  <si>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</si>
  <si>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</si>
  <si>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</si>
  <si>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</si>
  <si>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</si>
  <si>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</si>
  <si>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</si>
  <si>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</si>
  <si>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</si>
  <si>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</si>
  <si>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</si>
  <si>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</si>
  <si>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</si>
  <si>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</si>
  <si>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</si>
  <si>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</si>
  <si>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</si>
  <si>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</si>
  <si>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</si>
  <si>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</si>
  <si>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</si>
  <si>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</si>
  <si>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</si>
  <si>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</si>
  <si>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</si>
  <si>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</si>
  <si>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</si>
  <si>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</si>
  <si>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</si>
  <si>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</si>
  <si>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</si>
  <si>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</si>
  <si>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</si>
  <si>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</si>
  <si>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</si>
  <si>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</si>
  <si>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</si>
  <si>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</si>
  <si>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</si>
  <si>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</si>
  <si>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</si>
  <si>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</si>
  <si>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</si>
  <si>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</si>
  <si>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</si>
  <si>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</si>
  <si>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</si>
  <si>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</si>
  <si>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</si>
  <si>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</si>
  <si>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</si>
  <si>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</si>
  <si>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</si>
  <si>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</si>
  <si>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</si>
  <si>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</si>
  <si>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</si>
  <si>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</si>
  <si>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</si>
  <si>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</si>
  <si>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</si>
  <si>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</si>
  <si>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</si>
  <si>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</si>
  <si>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</si>
  <si>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</si>
  <si>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</si>
  <si>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</si>
  <si>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</si>
  <si>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</si>
  <si>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</si>
  <si>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</si>
  <si>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</si>
  <si>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</si>
  <si>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</si>
  <si>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</si>
  <si>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</si>
  <si>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</si>
  <si>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</si>
  <si>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</si>
  <si>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</si>
  <si>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</si>
  <si>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</si>
  <si>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</si>
  <si>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</si>
  <si>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</si>
  <si>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</si>
  <si>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</si>
  <si>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</si>
  <si>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</si>
  <si>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</si>
  <si>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</si>
  <si>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</si>
  <si>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</si>
  <si>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</si>
  <si>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</si>
  <si>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</si>
  <si>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</si>
  <si>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</si>
  <si>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</si>
  <si>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</si>
  <si>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</si>
  <si>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</si>
  <si>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</si>
  <si>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</si>
  <si>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</si>
  <si>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</si>
  <si>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</si>
  <si>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</si>
  <si>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</si>
  <si>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</si>
  <si>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</si>
  <si>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</si>
  <si>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</si>
  <si>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</si>
  <si>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</si>
  <si>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</si>
  <si>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</si>
  <si>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</si>
  <si>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</si>
  <si>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</si>
  <si>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</si>
  <si>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</si>
  <si>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</si>
  <si>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</si>
  <si>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</si>
  <si>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</si>
  <si>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</si>
  <si>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</si>
  <si>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</si>
  <si>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</si>
  <si>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</si>
  <si>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</si>
  <si>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</si>
  <si>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</si>
  <si>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</si>
  <si>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</si>
  <si>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</si>
  <si>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</si>
  <si>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</si>
  <si>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</si>
  <si>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</si>
  <si>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</si>
  <si>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</si>
  <si>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</si>
  <si>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</si>
  <si>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</si>
  <si>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</si>
  <si>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</si>
  <si>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</si>
  <si>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</si>
  <si>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</si>
  <si>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</si>
  <si>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</si>
  <si>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</si>
  <si>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</si>
  <si>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</si>
  <si>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</si>
  <si>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</si>
  <si>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</si>
  <si>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</si>
  <si>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</si>
  <si>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</si>
  <si>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</si>
  <si>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</si>
  <si>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</si>
  <si>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</si>
  <si>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</si>
  <si>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</si>
  <si>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</si>
  <si>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</si>
  <si>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</si>
  <si>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</si>
  <si>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</si>
  <si>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</si>
  <si>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</si>
  <si>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</si>
  <si>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</si>
  <si>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</si>
  <si>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</si>
  <si>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</si>
  <si>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</si>
  <si>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</si>
  <si>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</si>
  <si>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</si>
  <si>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</si>
  <si>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</si>
  <si>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</si>
  <si>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</si>
  <si>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</si>
  <si>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</si>
  <si>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</si>
  <si>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</si>
  <si>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</si>
  <si>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</si>
  <si>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</si>
  <si>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</si>
  <si>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</si>
  <si>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</si>
  <si>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</si>
  <si>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</si>
  <si>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</si>
  <si>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</si>
  <si>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</si>
  <si>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</si>
  <si>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</si>
  <si>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</si>
  <si>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</si>
  <si>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</si>
  <si>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</si>
  <si>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</si>
  <si>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</si>
  <si>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</si>
  <si>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</si>
  <si>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</si>
  <si>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</si>
  <si>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</si>
  <si>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</si>
  <si>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</si>
  <si>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</si>
  <si>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</si>
  <si>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</si>
  <si>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</si>
  <si>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</si>
  <si>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</si>
  <si>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</si>
  <si>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</si>
  <si>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</si>
  <si>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</si>
  <si>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</si>
  <si>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</si>
  <si>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</si>
  <si>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</si>
  <si>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</si>
  <si>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</si>
  <si>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</si>
  <si>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</si>
  <si>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</si>
  <si>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</si>
  <si>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</si>
  <si>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</si>
  <si>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</si>
  <si>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</si>
  <si>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</si>
  <si>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</si>
  <si>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</si>
  <si>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</si>
  <si>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</si>
  <si>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</si>
  <si>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</si>
  <si>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</si>
  <si>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</si>
  <si>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</si>
  <si>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</si>
  <si>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</si>
  <si>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</si>
  <si>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</si>
  <si>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</si>
  <si>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</si>
  <si>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</si>
  <si>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</si>
  <si>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</si>
  <si>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</si>
  <si>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</si>
  <si>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</si>
  <si>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</si>
  <si>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</si>
  <si>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</si>
  <si>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</si>
  <si>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</si>
  <si>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</si>
  <si>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</si>
  <si>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</si>
  <si>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</si>
  <si>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</si>
  <si>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</si>
  <si>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</si>
  <si>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</si>
  <si>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</si>
  <si>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</si>
  <si>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</si>
  <si>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</si>
  <si>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</si>
  <si>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</si>
  <si>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</si>
  <si>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</si>
  <si>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</si>
  <si>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</si>
  <si>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</si>
  <si>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</si>
  <si>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</si>
  <si>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</si>
  <si>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</si>
  <si>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</si>
  <si>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</si>
  <si>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</si>
  <si>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</si>
  <si>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</si>
  <si>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</si>
  <si>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</si>
  <si>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</si>
  <si>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</si>
  <si>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</si>
  <si>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</si>
  <si>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</si>
  <si>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</si>
  <si>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</si>
  <si>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</si>
  <si>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</si>
  <si>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</si>
  <si>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</si>
  <si>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</si>
  <si>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</si>
  <si>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</si>
  <si>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</si>
  <si>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</si>
  <si>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</si>
  <si>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</si>
  <si>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</si>
  <si>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</si>
  <si>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</si>
  <si>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</si>
  <si>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</si>
  <si>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</si>
  <si>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</si>
  <si>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</si>
  <si>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</si>
  <si>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</si>
  <si>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</si>
  <si>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</si>
  <si>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</si>
  <si>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</si>
  <si>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</si>
  <si>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</si>
  <si>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</si>
  <si>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</si>
  <si>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</si>
  <si>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</si>
  <si>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</si>
  <si>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</si>
  <si>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</si>
  <si>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</si>
  <si>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</si>
  <si>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</si>
  <si>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</si>
  <si>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</si>
  <si>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</si>
  <si>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</si>
  <si>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</si>
  <si>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</si>
  <si>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</si>
  <si>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</si>
  <si>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</si>
  <si>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</si>
  <si>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</si>
  <si>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</si>
  <si>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</si>
  <si>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</si>
  <si>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</si>
  <si>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</si>
  <si>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</si>
  <si>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</si>
  <si>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</si>
  <si>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</si>
  <si>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</si>
  <si>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</si>
  <si>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</si>
  <si>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</si>
  <si>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</si>
  <si>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</si>
  <si>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</si>
  <si>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</si>
  <si>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</si>
  <si>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</si>
  <si>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</si>
  <si>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</si>
  <si>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</si>
  <si>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</si>
  <si>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</si>
  <si>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</si>
  <si>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</si>
  <si>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</si>
  <si>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</si>
  <si>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</si>
  <si>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</si>
  <si>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</si>
  <si>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</si>
  <si>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</si>
  <si>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</si>
  <si>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</si>
  <si>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</si>
  <si>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</si>
  <si>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</si>
  <si>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</si>
  <si>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</si>
  <si>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</si>
  <si>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</si>
  <si>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</si>
  <si>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</si>
  <si>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</si>
  <si>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</si>
  <si>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</si>
  <si>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</si>
  <si>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</si>
  <si>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</si>
  <si>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</si>
  <si>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</si>
  <si>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</si>
  <si>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</si>
  <si>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</si>
  <si>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</si>
  <si>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</si>
  <si>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</si>
  <si>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</si>
  <si>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</si>
  <si>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</si>
  <si>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</si>
  <si>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</si>
  <si>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</si>
  <si>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</si>
  <si>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</si>
  <si>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</si>
  <si>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</si>
  <si>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</si>
  <si>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</si>
  <si>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</si>
  <si>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</si>
  <si>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</si>
  <si>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</si>
  <si>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</si>
  <si>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</si>
  <si>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</si>
  <si>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</si>
  <si>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</si>
  <si>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</si>
  <si>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</si>
  <si>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</si>
  <si>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</si>
  <si>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</si>
  <si>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</si>
  <si>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</si>
  <si>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</si>
  <si>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</si>
  <si>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</si>
  <si>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</si>
  <si>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</si>
  <si>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</si>
  <si>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</si>
  <si>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</si>
  <si>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</si>
  <si>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</si>
  <si>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</si>
  <si>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</si>
  <si>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</si>
  <si>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</si>
  <si>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</si>
  <si>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</si>
  <si>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</si>
  <si>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</si>
  <si>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</si>
  <si>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</si>
  <si>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</si>
  <si>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</si>
  <si>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</si>
  <si>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</si>
  <si>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</si>
  <si>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</si>
  <si>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</si>
  <si>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</si>
  <si>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</si>
  <si>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</si>
  <si>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</si>
  <si>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</si>
  <si>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</si>
  <si>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</si>
  <si>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</si>
  <si>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</si>
  <si>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</si>
  <si>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</si>
  <si>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</si>
  <si>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</si>
  <si>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</si>
  <si>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</si>
  <si>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</si>
  <si>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</si>
  <si>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</si>
  <si>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</si>
  <si>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</si>
  <si>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</si>
  <si>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</si>
  <si>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</si>
  <si>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</si>
  <si>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</si>
  <si>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</si>
  <si>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</si>
  <si>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</si>
  <si>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</si>
  <si>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</si>
  <si>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</si>
  <si>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</si>
  <si>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</si>
  <si>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</si>
  <si>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</si>
  <si>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</si>
  <si>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</si>
  <si>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</si>
  <si>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</si>
  <si>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</si>
  <si>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</si>
  <si>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</si>
  <si>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</si>
  <si>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</si>
  <si>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</si>
  <si>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</si>
  <si>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</si>
  <si>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</si>
  <si>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</si>
  <si>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</si>
  <si>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</si>
  <si>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</si>
  <si>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</si>
  <si>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</si>
  <si>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</si>
  <si>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</si>
  <si>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</si>
  <si>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</si>
  <si>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</si>
  <si>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</si>
  <si>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</si>
  <si>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</si>
  <si>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</si>
  <si>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</si>
  <si>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</si>
  <si>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</si>
  <si>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</si>
  <si>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</si>
  <si>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</si>
  <si>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</si>
  <si>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</si>
  <si>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</si>
  <si>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</si>
  <si>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</si>
  <si>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</si>
  <si>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</si>
  <si>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</si>
  <si>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</si>
  <si>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</si>
  <si>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</si>
  <si>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</si>
  <si>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</si>
  <si>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</si>
  <si>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</si>
  <si>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</si>
  <si>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</si>
  <si>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</si>
  <si>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</si>
  <si>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</si>
  <si>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</si>
  <si>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</si>
  <si>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</si>
  <si>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</si>
  <si>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</si>
  <si>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</si>
  <si>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</si>
  <si>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</si>
  <si>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</si>
  <si>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</si>
  <si>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</si>
  <si>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</si>
  <si>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</si>
  <si>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</si>
  <si>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</si>
  <si>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</si>
  <si>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</si>
  <si>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</si>
  <si>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</si>
  <si>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</si>
  <si>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</si>
  <si>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</si>
  <si>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</si>
  <si>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</si>
  <si>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</si>
  <si>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</si>
  <si>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</si>
  <si>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</si>
  <si>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</si>
  <si>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</si>
  <si>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</si>
  <si>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</si>
  <si>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</si>
  <si>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</si>
  <si>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</si>
  <si>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</si>
  <si>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</si>
  <si>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</si>
  <si>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</si>
  <si>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</si>
  <si>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</si>
  <si>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</si>
  <si>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</si>
  <si>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</si>
  <si>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</si>
  <si>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</si>
  <si>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</si>
  <si>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</si>
  <si>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</si>
  <si>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</si>
  <si>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</si>
  <si>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</si>
  <si>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</si>
  <si>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</si>
  <si>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</si>
  <si>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</si>
  <si>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</si>
  <si>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</si>
  <si>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</si>
  <si>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</si>
  <si>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</si>
  <si>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</si>
  <si>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</si>
  <si>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</si>
  <si>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</si>
  <si>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</si>
  <si>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</si>
  <si>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</si>
  <si>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</si>
  <si>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</si>
  <si>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</si>
  <si>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</si>
  <si>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</si>
  <si>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</si>
  <si>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</si>
  <si>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</si>
  <si>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</si>
  <si>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</si>
  <si>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</si>
  <si>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</si>
  <si>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</si>
  <si>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</si>
  <si>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</si>
  <si>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</si>
  <si>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</si>
  <si>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</si>
  <si>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</si>
  <si>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</si>
  <si>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</si>
  <si>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</si>
  <si>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</si>
  <si>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</si>
  <si>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</si>
  <si>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</si>
  <si>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</si>
  <si>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</si>
  <si>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</si>
  <si>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</si>
  <si>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</si>
  <si>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</si>
  <si>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</si>
  <si>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</si>
  <si>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</si>
  <si>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</si>
  <si>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</si>
  <si>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</si>
  <si>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</si>
  <si>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</si>
  <si>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</si>
  <si>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</si>
  <si>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</si>
  <si>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</si>
  <si>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</si>
  <si>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</si>
  <si>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</si>
  <si>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</si>
  <si>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</si>
  <si>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</si>
  <si>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</si>
  <si>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</si>
  <si>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</si>
  <si>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</si>
  <si>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</si>
  <si>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</si>
  <si>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</si>
  <si>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</si>
  <si>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</si>
  <si>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</si>
  <si>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</si>
  <si>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</si>
  <si>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</si>
  <si>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</si>
  <si>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</si>
  <si>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</si>
  <si>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</si>
  <si>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</si>
  <si>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</si>
  <si>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</si>
  <si>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</si>
  <si>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</si>
  <si>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</si>
  <si>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</si>
  <si>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</si>
  <si>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</si>
  <si>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</si>
  <si>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</si>
  <si>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</si>
  <si>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</si>
  <si>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</si>
  <si>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</si>
  <si>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</si>
  <si>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</si>
  <si>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</si>
  <si>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</si>
  <si>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</si>
  <si>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</si>
  <si>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</si>
  <si>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</si>
  <si>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</si>
  <si>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</si>
  <si>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</si>
  <si>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</si>
  <si>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</si>
  <si>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</si>
  <si>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</si>
  <si>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</si>
  <si>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</si>
  <si>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</si>
  <si>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</si>
  <si>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</si>
  <si>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</si>
  <si>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</si>
  <si>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</si>
  <si>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</si>
  <si>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</si>
  <si>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</si>
  <si>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</si>
  <si>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</si>
  <si>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</si>
  <si>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</si>
  <si>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</si>
  <si>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</si>
  <si>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</si>
  <si>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</si>
  <si>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</si>
  <si>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</si>
  <si>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</si>
  <si>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</si>
  <si>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</si>
  <si>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</si>
  <si>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</si>
  <si>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</si>
  <si>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</si>
  <si>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</si>
  <si>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</si>
  <si>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</si>
  <si>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</si>
  <si>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</si>
  <si>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</si>
  <si>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</si>
  <si>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</si>
  <si>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</si>
  <si>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</si>
  <si>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</si>
  <si>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</si>
  <si>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</si>
  <si>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</si>
  <si>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</si>
  <si>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</si>
  <si>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</si>
  <si>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</si>
  <si>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</si>
  <si>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</si>
  <si>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</si>
  <si>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</si>
  <si>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</si>
  <si>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</si>
  <si>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</si>
  <si>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</si>
  <si>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</si>
  <si>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</si>
  <si>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</si>
  <si>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</si>
  <si>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</si>
  <si>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</si>
  <si>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</si>
  <si>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</si>
  <si>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</si>
  <si>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</si>
  <si>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</si>
  <si>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</si>
  <si>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</si>
  <si>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</si>
  <si>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</si>
  <si>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</si>
  <si>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</si>
  <si>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</si>
  <si>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</si>
  <si>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</si>
  <si>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</si>
  <si>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</si>
  <si>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</si>
  <si>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</si>
  <si>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</si>
  <si>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</si>
  <si>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</si>
  <si>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</si>
  <si>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</si>
  <si>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</si>
  <si>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</si>
  <si>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</si>
  <si>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</si>
  <si>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</si>
  <si>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</si>
  <si>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</si>
  <si>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</si>
  <si>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</si>
  <si>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</si>
  <si>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</si>
  <si>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</si>
  <si>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</si>
  <si>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</si>
  <si>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</si>
  <si>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</si>
  <si>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</si>
  <si>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</si>
  <si>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</si>
  <si>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</si>
  <si>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</si>
  <si>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</si>
  <si>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</si>
  <si>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</si>
  <si>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</si>
  <si>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</si>
  <si>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</si>
  <si>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</si>
  <si>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</si>
  <si>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</si>
  <si>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</si>
  <si>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</si>
  <si>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</si>
  <si>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</si>
  <si>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</si>
  <si>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</si>
  <si>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</si>
  <si>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</si>
  <si>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</si>
  <si>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</si>
  <si>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</si>
  <si>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</si>
  <si>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</si>
  <si>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</si>
  <si>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</si>
  <si>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</si>
  <si>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</si>
  <si>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</si>
  <si>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</si>
  <si>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</si>
  <si>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</si>
  <si>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</si>
  <si>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</si>
  <si>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</si>
  <si>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</si>
  <si>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</si>
  <si>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</si>
  <si>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</si>
  <si>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</si>
  <si>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</si>
  <si>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</si>
  <si>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</si>
  <si>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</si>
  <si>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</si>
  <si>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</si>
  <si>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</si>
  <si>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</si>
  <si>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</si>
  <si>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</si>
  <si>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</si>
  <si>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</si>
  <si>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</si>
  <si>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</si>
  <si>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</si>
  <si>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</si>
  <si>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</si>
  <si>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</si>
  <si>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</si>
  <si>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</si>
  <si>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</si>
  <si>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</si>
  <si>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</si>
  <si>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</si>
  <si>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</si>
  <si>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</si>
  <si>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</si>
  <si>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</si>
  <si>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</si>
  <si>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</si>
  <si>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</si>
  <si>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</si>
  <si>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</si>
  <si>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</si>
  <si>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</si>
  <si>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</si>
  <si>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</si>
  <si>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</si>
  <si>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</si>
  <si>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</si>
  <si>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</si>
  <si>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</si>
  <si>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</si>
  <si>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</si>
  <si>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</si>
  <si>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</si>
  <si>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</si>
  <si>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</si>
  <si>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</si>
  <si>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</si>
  <si>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</si>
  <si>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</si>
  <si>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</si>
  <si>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</si>
  <si>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</si>
  <si>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</si>
  <si>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</si>
  <si>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</si>
  <si>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</si>
  <si>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</si>
  <si>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</si>
  <si>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</si>
  <si>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</si>
  <si>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</si>
  <si>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</si>
  <si>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</si>
  <si>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</si>
  <si>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</si>
  <si>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</si>
  <si>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</si>
  <si>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</si>
  <si>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</si>
  <si>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</si>
  <si>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</si>
  <si>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</si>
  <si>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</si>
  <si>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</si>
  <si>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</si>
  <si>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</si>
  <si>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</si>
  <si>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</si>
  <si>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</si>
  <si>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</si>
  <si>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</si>
  <si>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</si>
  <si>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</si>
  <si>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</si>
  <si>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</si>
  <si>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</si>
  <si>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</si>
  <si>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</si>
  <si>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</si>
  <si>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</si>
  <si>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</si>
  <si>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</si>
  <si>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</si>
  <si>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</si>
  <si>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</si>
  <si>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</si>
  <si>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</si>
  <si>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</si>
  <si>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</si>
  <si>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</si>
  <si>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</si>
  <si>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</si>
  <si>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</si>
  <si>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</si>
  <si>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</si>
  <si>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</si>
  <si>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</si>
  <si>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</si>
  <si>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</si>
  <si>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</si>
  <si>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</si>
  <si>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</si>
  <si>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</si>
  <si>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</si>
  <si>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</si>
  <si>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</si>
  <si>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</si>
  <si>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</si>
  <si>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</si>
  <si>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</si>
  <si>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</si>
  <si>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</si>
  <si>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</si>
  <si>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</si>
  <si>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</si>
  <si>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</si>
  <si>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</si>
  <si>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</si>
  <si>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</si>
  <si>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</si>
  <si>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</si>
  <si>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</si>
  <si>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</si>
  <si>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</si>
  <si>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</si>
  <si>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</si>
  <si>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</si>
  <si>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</si>
  <si>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</si>
  <si>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</si>
  <si>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</si>
  <si>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</si>
  <si>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</si>
  <si>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</si>
  <si>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</si>
  <si>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</si>
  <si>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</si>
  <si>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</si>
  <si>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</si>
  <si>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</si>
  <si>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</si>
  <si>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</si>
  <si>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</si>
  <si>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</si>
  <si>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</si>
  <si>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</si>
  <si>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</si>
  <si>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</si>
  <si>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</si>
  <si>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</si>
  <si>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</si>
  <si>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</si>
  <si>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</si>
  <si>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</si>
  <si>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</si>
  <si>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</si>
  <si>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</si>
  <si>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</si>
  <si>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</si>
  <si>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</si>
  <si>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</si>
  <si>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</si>
  <si>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</si>
  <si>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</si>
  <si>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</si>
  <si>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</si>
  <si>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</si>
  <si>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</si>
  <si>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</si>
  <si>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</si>
  <si>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</si>
  <si>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</si>
  <si>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</si>
  <si>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</si>
  <si>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</si>
  <si>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</si>
  <si>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</si>
  <si>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</si>
  <si>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</si>
  <si>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</si>
  <si>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</si>
  <si>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</si>
  <si>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</si>
  <si>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</si>
  <si>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</si>
  <si>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</si>
  <si>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</si>
  <si>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</si>
  <si>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</si>
  <si>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</si>
  <si>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</si>
  <si>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</si>
  <si>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</si>
  <si>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</si>
  <si>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</si>
  <si>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</si>
  <si>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</si>
  <si>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</si>
  <si>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</si>
  <si>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</si>
  <si>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</si>
  <si>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</si>
  <si>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</si>
  <si>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</si>
  <si>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</si>
  <si>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</si>
  <si>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</si>
  <si>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</si>
  <si>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</si>
  <si>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</si>
  <si>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</si>
  <si>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</si>
  <si>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</si>
  <si>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</si>
  <si>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</si>
  <si>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</si>
  <si>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</si>
  <si>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</si>
  <si>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</si>
  <si>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</si>
  <si>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</si>
  <si>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</si>
  <si>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</si>
  <si>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</si>
  <si>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</si>
  <si>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</si>
  <si>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</si>
  <si>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</si>
  <si>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</si>
  <si>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</si>
  <si>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</si>
  <si>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</si>
  <si>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</si>
  <si>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</si>
  <si>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</si>
  <si>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</si>
  <si>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</si>
  <si>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</si>
  <si>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</si>
  <si>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</si>
  <si>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</si>
  <si>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</si>
  <si>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</si>
  <si>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</si>
  <si>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</si>
  <si>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</si>
  <si>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</si>
  <si>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</si>
  <si>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</si>
  <si>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</si>
  <si>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</si>
  <si>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</si>
  <si>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</si>
  <si>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</si>
  <si>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</si>
  <si>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</si>
  <si>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</si>
  <si>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</si>
  <si>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</si>
  <si>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</si>
  <si>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</si>
  <si>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</si>
  <si>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</si>
  <si>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</si>
  <si>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</si>
  <si>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</si>
  <si>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</si>
  <si>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</si>
  <si>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</si>
  <si>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</si>
  <si>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</si>
  <si>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</si>
  <si>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</si>
  <si>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</si>
  <si>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</si>
  <si>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</si>
  <si>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</si>
  <si>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</si>
  <si>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</si>
  <si>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</si>
  <si>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</si>
  <si>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</si>
  <si>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</si>
  <si>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</si>
  <si>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</si>
  <si>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</si>
  <si>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</si>
  <si>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</si>
  <si>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</si>
  <si>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</si>
  <si>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</si>
  <si>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</si>
  <si>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</si>
  <si>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</si>
  <si>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</si>
  <si>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</si>
  <si>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</si>
  <si>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</si>
  <si>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</si>
  <si>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</si>
  <si>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</si>
  <si>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</si>
  <si>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</si>
  <si>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</si>
  <si>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</si>
  <si>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</si>
  <si>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</si>
  <si>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</si>
  <si>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</si>
  <si>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</si>
  <si>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</si>
  <si>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</si>
  <si>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</si>
  <si>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</si>
  <si>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</si>
  <si>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</si>
  <si>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</si>
  <si>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</si>
  <si>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</si>
  <si>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</si>
  <si>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</si>
  <si>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</si>
  <si>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</si>
  <si>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</si>
  <si>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</si>
  <si>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</si>
  <si>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</si>
  <si>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</si>
  <si>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</si>
  <si>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</si>
  <si>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</si>
  <si>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</si>
  <si>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</si>
  <si>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</si>
  <si>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</si>
  <si>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</si>
  <si>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</si>
  <si>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</si>
  <si>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</si>
  <si>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</si>
  <si>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</si>
  <si>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</si>
  <si>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</si>
  <si>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</si>
  <si>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</si>
  <si>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</si>
  <si>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</si>
  <si>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</si>
  <si>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</si>
  <si>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</si>
  <si>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</si>
  <si>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</si>
  <si>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</si>
  <si>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</si>
  <si>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</si>
  <si>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</si>
  <si>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</si>
  <si>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</si>
  <si>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</si>
  <si>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</si>
  <si>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</si>
  <si>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</si>
  <si>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</si>
  <si>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</si>
  <si>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</si>
  <si>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</si>
  <si>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</si>
  <si>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</si>
  <si>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</si>
  <si>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</si>
  <si>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</si>
  <si>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</si>
  <si>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</si>
  <si>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</si>
  <si>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</si>
  <si>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</si>
  <si>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</si>
  <si>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</si>
  <si>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</si>
  <si>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</si>
  <si>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</si>
  <si>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</si>
  <si>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</si>
  <si>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</si>
  <si>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</si>
  <si>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</si>
  <si>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</si>
  <si>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</si>
  <si>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</si>
  <si>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</si>
  <si>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</si>
  <si>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</si>
  <si>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</si>
  <si>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</si>
  <si>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</si>
  <si>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</si>
  <si>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</si>
  <si>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</si>
  <si>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</si>
  <si>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</si>
  <si>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</si>
  <si>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</si>
  <si>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</si>
  <si>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</si>
  <si>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</si>
  <si>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</si>
  <si>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</si>
  <si>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</si>
  <si>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</si>
  <si>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</si>
  <si>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</si>
  <si>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</si>
  <si>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</si>
  <si>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</si>
  <si>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</si>
  <si>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</si>
  <si>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</si>
  <si>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</si>
  <si>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</si>
  <si>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</si>
  <si>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</si>
  <si>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</si>
  <si>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</si>
  <si>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</si>
  <si>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</si>
  <si>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</si>
  <si>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</si>
  <si>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</si>
  <si>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</si>
  <si>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</si>
  <si>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</si>
  <si>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</si>
  <si>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</si>
  <si>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</si>
  <si>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</si>
  <si>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</si>
  <si>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</si>
  <si>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</si>
  <si>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</si>
  <si>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</si>
  <si>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</si>
  <si>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</si>
  <si>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</si>
  <si>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</si>
  <si>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</si>
  <si>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</si>
  <si>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</si>
  <si>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</si>
  <si>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</si>
  <si>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</si>
  <si>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</si>
  <si>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</si>
  <si>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</si>
  <si>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</si>
  <si>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</si>
  <si>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</si>
  <si>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</si>
  <si>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</si>
  <si>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</si>
  <si>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</si>
  <si>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</si>
  <si>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</si>
  <si>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</si>
  <si>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</si>
  <si>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</si>
  <si>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</si>
  <si>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</si>
  <si>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</si>
  <si>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</si>
  <si>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</si>
  <si>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</si>
  <si>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</si>
  <si>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</si>
  <si>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</si>
  <si>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</si>
  <si>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</si>
  <si>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</si>
  <si>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</si>
  <si>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</si>
  <si>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</si>
  <si>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</si>
  <si>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</si>
  <si>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</si>
  <si>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</si>
  <si>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</si>
  <si>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</si>
  <si>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</si>
  <si>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</si>
  <si>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</si>
  <si>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</si>
  <si>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</si>
  <si>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</si>
  <si>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</si>
  <si>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</si>
  <si>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</si>
  <si>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</si>
  <si>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</si>
  <si>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</si>
  <si>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</si>
  <si>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</si>
  <si>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</si>
  <si>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</si>
  <si>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</si>
  <si>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</si>
  <si>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</si>
  <si>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</si>
  <si>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</si>
  <si>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</si>
  <si>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</si>
  <si>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</si>
  <si>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</si>
  <si>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</si>
  <si>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</si>
  <si>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</si>
  <si>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</si>
  <si>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</si>
  <si>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</si>
  <si>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</si>
  <si>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</si>
  <si>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</si>
  <si>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</si>
  <si>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</si>
  <si>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</si>
  <si>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</si>
  <si>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</si>
  <si>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</si>
  <si>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</si>
  <si>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</si>
  <si>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</si>
  <si>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</si>
  <si>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</si>
  <si>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</si>
  <si>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</si>
  <si>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</si>
  <si>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</si>
  <si>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</si>
  <si>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</si>
  <si>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</si>
  <si>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</si>
  <si>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</si>
  <si>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</si>
  <si>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</si>
  <si>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</si>
  <si>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</si>
  <si>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</si>
  <si>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</si>
  <si>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</si>
  <si>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</si>
  <si>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</si>
  <si>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</si>
  <si>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</si>
  <si>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</si>
  <si>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</si>
  <si>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</si>
  <si>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</si>
  <si>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</si>
  <si>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</si>
  <si>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</si>
  <si>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</si>
  <si>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</si>
  <si>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</si>
  <si>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</si>
  <si>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</si>
  <si>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</si>
  <si>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</si>
  <si>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</si>
  <si>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</si>
  <si>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</si>
  <si>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</si>
  <si>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</si>
  <si>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</si>
  <si>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</si>
  <si>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</si>
  <si>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</si>
  <si>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</si>
  <si>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</si>
  <si>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</si>
  <si>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</si>
  <si>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</si>
  <si>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</si>
  <si>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</si>
  <si>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</si>
  <si>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</si>
  <si>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</si>
  <si>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</si>
  <si>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</si>
  <si>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</si>
  <si>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</si>
  <si>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</si>
  <si>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</si>
  <si>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</si>
  <si>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</si>
  <si>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</si>
  <si>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</si>
  <si>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</si>
  <si>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</si>
  <si>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</si>
  <si>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</si>
  <si>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</si>
  <si>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</si>
  <si>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</si>
  <si>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</si>
  <si>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</si>
  <si>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</si>
  <si>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</si>
  <si>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</si>
  <si>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</si>
  <si>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</si>
  <si>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</si>
  <si>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</si>
  <si>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</si>
  <si>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</si>
  <si>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</si>
  <si>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</si>
  <si>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</si>
  <si>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</si>
  <si>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</si>
  <si>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</si>
  <si>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</si>
  <si>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</si>
  <si>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</si>
  <si>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</si>
  <si>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</si>
  <si>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</si>
  <si>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</si>
  <si>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</si>
  <si>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</si>
  <si>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</si>
  <si>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</si>
  <si>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</si>
  <si>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</si>
  <si>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</si>
  <si>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</si>
  <si>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</si>
  <si>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</si>
  <si>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</si>
  <si>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</si>
  <si>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</si>
  <si>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</si>
  <si>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</si>
  <si>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</si>
  <si>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</si>
  <si>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</si>
  <si>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</si>
  <si>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</si>
  <si>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</si>
  <si>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</si>
  <si>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</si>
  <si>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</si>
  <si>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</si>
  <si>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</si>
  <si>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</si>
  <si>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</si>
  <si>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</si>
  <si>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</si>
  <si>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</si>
  <si>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</si>
  <si>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</si>
  <si>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</si>
  <si>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</si>
  <si>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</si>
  <si>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</si>
  <si>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</si>
  <si>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</si>
  <si>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</si>
  <si>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</si>
  <si>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</si>
  <si>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</si>
  <si>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</si>
  <si>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</si>
  <si>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</si>
  <si>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</si>
  <si>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</si>
  <si>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</si>
  <si>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</si>
  <si>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</si>
  <si>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</si>
  <si>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</si>
  <si>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</si>
  <si>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</si>
  <si>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</si>
  <si>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</si>
  <si>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</si>
  <si>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</si>
  <si>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</si>
  <si>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</si>
  <si>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</si>
  <si>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</si>
  <si>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</si>
  <si>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</si>
  <si>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</si>
  <si>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</si>
  <si>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</si>
  <si>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</si>
  <si>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</si>
  <si>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</si>
  <si>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</si>
  <si>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</si>
  <si>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</si>
  <si>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</si>
  <si>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</si>
  <si>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</si>
  <si>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</si>
  <si>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</si>
  <si>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</si>
  <si>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</si>
  <si>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</si>
  <si>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</si>
  <si>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</si>
  <si>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</si>
  <si>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</si>
  <si>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</si>
  <si>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</si>
  <si>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</si>
  <si>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</si>
  <si>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</si>
  <si>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</si>
  <si>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</si>
  <si>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</si>
  <si>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</si>
  <si>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</si>
  <si>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</si>
  <si>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</si>
  <si>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</si>
  <si>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</si>
  <si>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</si>
  <si>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</si>
  <si>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</si>
  <si>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</si>
  <si>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</si>
  <si>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</si>
  <si>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</si>
  <si>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</si>
  <si>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</si>
  <si>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</si>
  <si>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</si>
  <si>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</si>
  <si>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</si>
  <si>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</si>
  <si>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</si>
  <si>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</si>
  <si>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</si>
  <si>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</si>
  <si>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</si>
  <si>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</si>
  <si>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</si>
  <si>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</si>
  <si>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</si>
  <si>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</si>
  <si>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</si>
  <si>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</si>
  <si>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</si>
  <si>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</si>
  <si>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</si>
  <si>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</si>
  <si>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</si>
  <si>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</si>
  <si>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</si>
  <si>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</si>
  <si>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</si>
  <si>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</si>
  <si>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</si>
  <si>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</si>
  <si>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</si>
  <si>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</si>
  <si>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</si>
  <si>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</si>
  <si>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</si>
  <si>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</si>
  <si>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</si>
  <si>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</si>
  <si>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</si>
  <si>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</si>
  <si>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</si>
  <si>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</si>
  <si>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</si>
  <si>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</si>
  <si>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</si>
  <si>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</si>
  <si>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</si>
  <si>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</si>
  <si>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</si>
  <si>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</si>
  <si>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</si>
  <si>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</si>
  <si>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</si>
  <si>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</si>
  <si>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</si>
  <si>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</si>
  <si>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</si>
  <si>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</si>
  <si>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</si>
  <si>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</si>
  <si>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</si>
  <si>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</si>
  <si>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</si>
  <si>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</si>
  <si>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</si>
  <si>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</si>
  <si>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</si>
  <si>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</si>
  <si>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</si>
  <si>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</si>
  <si>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</si>
  <si>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</si>
  <si>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</si>
  <si>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</si>
  <si>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</si>
  <si>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</si>
  <si>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</si>
  <si>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</si>
  <si>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</si>
  <si>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</si>
  <si>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</si>
  <si>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</si>
  <si>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</si>
  <si>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</si>
  <si>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</si>
  <si>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</si>
  <si>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</si>
  <si>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</si>
  <si>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</si>
  <si>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</si>
  <si>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</si>
  <si>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</si>
  <si>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</si>
  <si>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</si>
  <si>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</si>
  <si>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</si>
  <si>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</si>
  <si>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</si>
  <si>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</si>
  <si>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</si>
  <si>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</si>
  <si>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</si>
  <si>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</si>
  <si>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</si>
  <si>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</si>
  <si>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</si>
  <si>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</si>
  <si>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</si>
  <si>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</si>
  <si>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</si>
  <si>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</si>
  <si>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</si>
  <si>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</si>
  <si>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</si>
  <si>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</si>
  <si>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</si>
  <si>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</si>
  <si>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</si>
  <si>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</si>
  <si>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</si>
  <si>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</si>
  <si>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</si>
  <si>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</si>
  <si>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</si>
  <si>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</si>
  <si>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</si>
  <si>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</si>
  <si>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</si>
  <si>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</si>
  <si>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</si>
  <si>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</si>
  <si>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</si>
  <si>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</si>
  <si>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</si>
  <si>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</si>
  <si>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</si>
  <si>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</si>
  <si>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</si>
  <si>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</si>
  <si>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</si>
  <si>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</si>
  <si>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</si>
  <si>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</si>
  <si>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</si>
  <si>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</si>
  <si>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</si>
  <si>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</si>
  <si>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</si>
  <si>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</si>
  <si>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</si>
  <si>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</si>
  <si>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</si>
  <si>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</si>
  <si>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</si>
  <si>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</si>
  <si>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</si>
  <si>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</si>
  <si>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</si>
  <si>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</si>
  <si>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</si>
  <si>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</si>
  <si>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</si>
  <si>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</si>
  <si>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</si>
  <si>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</si>
  <si>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</si>
  <si>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</si>
  <si>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</si>
  <si>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</si>
  <si>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</si>
  <si>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</si>
  <si>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</si>
  <si>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</si>
  <si>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</si>
  <si>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</si>
  <si>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</si>
  <si>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</si>
  <si>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</si>
  <si>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</si>
  <si>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</si>
  <si>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</si>
  <si>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</si>
  <si>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</si>
  <si>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</si>
  <si>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</si>
  <si>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</si>
  <si>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</si>
  <si>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</si>
  <si>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</si>
  <si>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</si>
  <si>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</si>
  <si>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</si>
  <si>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</si>
  <si>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</si>
  <si>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</si>
  <si>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</si>
  <si>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</si>
  <si>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</si>
  <si>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</si>
  <si>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</si>
  <si>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</si>
  <si>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</si>
  <si>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</si>
  <si>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</si>
  <si>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</si>
  <si>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</si>
  <si>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</si>
  <si>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</si>
  <si>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</si>
  <si>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</si>
  <si>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</si>
  <si>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</si>
  <si>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</si>
  <si>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</si>
  <si>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</si>
  <si>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</si>
  <si>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</si>
  <si>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</si>
  <si>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</si>
  <si>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</si>
  <si>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</si>
  <si>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</si>
  <si>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</si>
  <si>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</si>
  <si>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</si>
  <si>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</si>
  <si>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</si>
  <si>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</si>
  <si>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</si>
  <si>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</si>
  <si>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</si>
  <si>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</si>
  <si>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</si>
  <si>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</si>
  <si>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</si>
  <si>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</si>
  <si>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</si>
  <si>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</si>
  <si>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</si>
  <si>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</si>
  <si>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</si>
  <si>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</si>
  <si>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</si>
  <si>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</si>
  <si>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</si>
  <si>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</si>
  <si>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</si>
  <si>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</si>
  <si>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</si>
  <si>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</si>
  <si>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</si>
  <si>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</si>
  <si>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</si>
  <si>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</si>
  <si>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</si>
  <si>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</si>
  <si>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</si>
  <si>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</si>
  <si>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</si>
  <si>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</si>
  <si>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</si>
  <si>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</si>
  <si>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</si>
  <si>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</si>
  <si>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</si>
  <si>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</si>
  <si>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</si>
  <si>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</si>
  <si>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</si>
  <si>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</si>
  <si>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</si>
  <si>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</si>
  <si>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</si>
  <si>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</si>
  <si>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</si>
  <si>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</si>
  <si>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</si>
  <si>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</si>
  <si>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</si>
  <si>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</si>
  <si>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</si>
  <si>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</si>
  <si>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</si>
  <si>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</si>
  <si>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</si>
  <si>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</si>
  <si>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</si>
  <si>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</si>
  <si>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</si>
  <si>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</si>
  <si>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</si>
  <si>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</si>
  <si>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</si>
  <si>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</si>
  <si>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</si>
  <si>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</si>
  <si>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</si>
  <si>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</si>
  <si>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</si>
  <si>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</si>
  <si>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</si>
  <si>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</si>
  <si>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</si>
  <si>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</si>
  <si>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</si>
  <si>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</si>
  <si>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</si>
  <si>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</si>
  <si>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</si>
  <si>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</si>
  <si>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</si>
  <si>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</si>
  <si>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</si>
  <si>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</si>
  <si>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</si>
  <si>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</si>
  <si>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</si>
  <si>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</si>
  <si>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</si>
  <si>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</si>
  <si>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</si>
  <si>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</si>
  <si>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</si>
  <si>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</si>
  <si>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</si>
  <si>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</si>
  <si>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</si>
  <si>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</si>
  <si>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</si>
  <si>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</si>
  <si>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</si>
  <si>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</si>
  <si>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</si>
  <si>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</si>
  <si>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</si>
  <si>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</si>
  <si>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</si>
  <si>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</si>
  <si>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</si>
  <si>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</si>
  <si>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</si>
  <si>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</si>
  <si>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</si>
  <si>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</si>
  <si>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</si>
  <si>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</si>
  <si>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</si>
  <si>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</si>
  <si>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</si>
  <si>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</si>
  <si>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</si>
  <si>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</si>
  <si>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</si>
  <si>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</si>
  <si>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</si>
  <si>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</si>
  <si>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</si>
  <si>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</si>
  <si>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</si>
  <si>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</si>
  <si>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</si>
  <si>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</si>
  <si>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</si>
  <si>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</si>
  <si>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</si>
  <si>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</si>
  <si>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</si>
  <si>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</si>
  <si>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</si>
  <si>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</si>
  <si>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</si>
  <si>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</si>
  <si>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</si>
  <si>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</si>
  <si>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</si>
  <si>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</si>
  <si>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</si>
  <si>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</si>
  <si>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</si>
  <si>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</si>
  <si>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</si>
  <si>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</si>
  <si>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</si>
  <si>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</si>
  <si>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</si>
  <si>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</si>
  <si>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</si>
  <si>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</si>
  <si>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</si>
  <si>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</si>
  <si>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</si>
  <si>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</si>
  <si>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</si>
  <si>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</si>
  <si>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</si>
  <si>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</si>
  <si>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</si>
  <si>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</si>
  <si>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</si>
  <si>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</si>
  <si>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</si>
  <si>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</si>
  <si>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</si>
  <si>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</si>
  <si>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</si>
  <si>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</si>
  <si>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</si>
  <si>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</si>
  <si>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</si>
  <si>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</si>
  <si>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</si>
  <si>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</si>
  <si>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</si>
  <si>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</si>
  <si>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</si>
  <si>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</si>
  <si>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</si>
  <si>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</si>
  <si>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</si>
  <si>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</si>
  <si>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</si>
  <si>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</si>
  <si>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</si>
  <si>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</si>
  <si>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</si>
  <si>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</si>
  <si>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</si>
  <si>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</si>
  <si>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</si>
  <si>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</si>
  <si>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</si>
  <si>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</si>
  <si>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</si>
  <si>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</si>
  <si>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</si>
  <si>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</si>
  <si>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</si>
  <si>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</si>
  <si>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</si>
  <si>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</si>
  <si>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</si>
  <si>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</si>
  <si>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</si>
  <si>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</si>
  <si>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</si>
  <si>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</si>
  <si>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</si>
  <si>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</si>
  <si>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</si>
  <si>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</si>
  <si>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</si>
  <si>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</si>
  <si>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</si>
  <si>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</si>
  <si>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</si>
  <si>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</si>
  <si>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</si>
  <si>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</si>
  <si>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</si>
  <si>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</si>
  <si>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</si>
  <si>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</si>
  <si>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</si>
  <si>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</si>
  <si>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</si>
  <si>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</si>
  <si>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</si>
  <si>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</si>
  <si>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</si>
  <si>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</si>
  <si>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</si>
  <si>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</si>
  <si>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</si>
  <si>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</si>
  <si>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</si>
  <si>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</si>
  <si>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</si>
  <si>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</si>
  <si>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</si>
  <si>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</si>
  <si>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</si>
  <si>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</si>
  <si>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</si>
  <si>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</si>
  <si>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</si>
  <si>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</si>
  <si>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</si>
  <si>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</si>
  <si>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</si>
  <si>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</si>
  <si>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</si>
  <si>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</si>
  <si>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</si>
  <si>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</si>
  <si>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</si>
  <si>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</si>
  <si>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</si>
  <si>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</si>
  <si>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</si>
  <si>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</si>
  <si>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</si>
  <si>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</si>
  <si>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</si>
  <si>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</si>
  <si>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</si>
  <si>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</si>
  <si>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</si>
  <si>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</si>
  <si>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</si>
  <si>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</si>
  <si>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</si>
  <si>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</si>
  <si>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</si>
  <si>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</si>
  <si>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</si>
  <si>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</si>
  <si>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</si>
  <si>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</si>
  <si>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</si>
  <si>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</si>
  <si>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</si>
  <si>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</si>
  <si>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</si>
  <si>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</si>
  <si>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</si>
  <si>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</si>
  <si>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</si>
  <si>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</si>
  <si>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</si>
  <si>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</si>
  <si>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</si>
  <si>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</si>
  <si>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</si>
  <si>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</si>
  <si>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</si>
  <si>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</si>
  <si>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</si>
  <si>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</si>
  <si>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</si>
  <si>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</si>
  <si>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</si>
  <si>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</si>
  <si>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</si>
  <si>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</si>
  <si>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</si>
  <si>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</si>
  <si>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</si>
  <si>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</si>
  <si>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</si>
  <si>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</si>
  <si>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</si>
  <si>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</si>
  <si>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</si>
  <si>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</si>
  <si>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</si>
  <si>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</si>
  <si>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</si>
  <si>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</si>
  <si>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</si>
  <si>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</si>
  <si>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</si>
  <si>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</si>
  <si>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</si>
  <si>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</si>
  <si>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</si>
  <si>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</si>
  <si>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</si>
  <si>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</si>
  <si>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</si>
  <si>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</si>
  <si>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</si>
  <si>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</si>
  <si>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</si>
  <si>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</si>
  <si>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</si>
  <si>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</si>
  <si>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</si>
  <si>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</si>
  <si>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</si>
  <si>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</si>
  <si>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</si>
  <si>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</si>
  <si>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</si>
  <si>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</si>
  <si>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</si>
  <si>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</si>
  <si>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</si>
  <si>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</si>
  <si>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</si>
  <si>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</si>
  <si>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</si>
  <si>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</si>
  <si>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</si>
  <si>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</si>
  <si>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</si>
  <si>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</si>
  <si>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</si>
  <si>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</si>
  <si>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</si>
  <si>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</si>
  <si>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</si>
  <si>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</si>
  <si>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</si>
  <si>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</si>
  <si>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</si>
  <si>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</si>
  <si>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</si>
  <si>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</si>
  <si>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</si>
  <si>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</si>
  <si>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</si>
  <si>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</si>
  <si>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</si>
  <si>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</si>
  <si>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</si>
  <si>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</si>
  <si>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</si>
  <si>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</si>
  <si>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</si>
  <si>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</si>
  <si>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</si>
  <si>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</si>
  <si>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</si>
  <si>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</si>
  <si>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</si>
  <si>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</si>
  <si>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</si>
  <si>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</si>
  <si>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</si>
  <si>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</si>
  <si>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</si>
  <si>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</si>
  <si>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</si>
  <si>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</si>
  <si>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</si>
  <si>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</si>
  <si>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</si>
  <si>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</si>
  <si>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</si>
  <si>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</si>
  <si>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</si>
  <si>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</si>
  <si>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</si>
  <si>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</si>
  <si>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</si>
  <si>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</si>
  <si>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</si>
  <si>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</si>
  <si>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</si>
  <si>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</si>
  <si>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</si>
  <si>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</si>
  <si>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</si>
  <si>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</si>
  <si>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</si>
  <si>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</si>
  <si>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</si>
  <si>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</si>
  <si>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</si>
  <si>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</si>
  <si>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</si>
  <si>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</si>
  <si>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</si>
  <si>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</si>
  <si>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</si>
  <si>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</si>
  <si>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</si>
  <si>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</si>
  <si>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</si>
  <si>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</si>
  <si>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</si>
  <si>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</si>
  <si>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</si>
  <si>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</si>
  <si>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</si>
  <si>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</si>
  <si>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</si>
  <si>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</si>
  <si>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</si>
  <si>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</si>
  <si>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</si>
  <si>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</si>
  <si>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</si>
  <si>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</si>
  <si>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</si>
  <si>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</si>
  <si>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</si>
  <si>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</si>
  <si>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</si>
  <si>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</si>
  <si>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</si>
  <si>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</si>
  <si>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</si>
  <si>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</si>
  <si>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</si>
  <si>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</si>
  <si>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</si>
  <si>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</si>
  <si>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</si>
  <si>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</si>
  <si>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</si>
  <si>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</si>
  <si>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</si>
  <si>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</si>
  <si>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</si>
  <si>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</si>
  <si>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</si>
  <si>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</si>
  <si>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</si>
  <si>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</si>
  <si>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</si>
  <si>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</si>
  <si>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</si>
  <si>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</si>
  <si>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</si>
  <si>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</si>
  <si>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</si>
  <si>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</si>
  <si>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</si>
  <si>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</si>
  <si>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</si>
  <si>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</si>
  <si>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</si>
  <si>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</si>
  <si>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</si>
  <si>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</si>
  <si>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</si>
  <si>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</si>
  <si>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</si>
  <si>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</si>
  <si>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</si>
  <si>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</si>
  <si>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</si>
  <si>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</si>
  <si>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</si>
  <si>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</si>
  <si>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</si>
  <si>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</si>
  <si>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</si>
  <si>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</si>
  <si>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</si>
  <si>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</si>
  <si>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</si>
  <si>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</si>
  <si>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</si>
  <si>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</si>
  <si>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</si>
  <si>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</si>
  <si>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</si>
  <si>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</si>
  <si>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</si>
  <si>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</si>
  <si>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</si>
  <si>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</si>
  <si>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</si>
  <si>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</si>
  <si>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</si>
  <si>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</si>
  <si>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</si>
  <si>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</si>
  <si>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</si>
  <si>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</si>
  <si>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</si>
  <si>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</si>
  <si>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</si>
  <si>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</si>
  <si>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</si>
  <si>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</si>
  <si>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</si>
  <si>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</si>
  <si>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</si>
  <si>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</si>
  <si>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</si>
  <si>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</si>
  <si>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</si>
  <si>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</si>
  <si>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</si>
  <si>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</si>
  <si>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</si>
  <si>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</si>
  <si>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</si>
  <si>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</si>
  <si>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</si>
  <si>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</si>
  <si>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</si>
  <si>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</si>
  <si>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</si>
  <si>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</si>
  <si>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</si>
  <si>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</si>
  <si>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</si>
  <si>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</si>
  <si>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</si>
  <si>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</si>
  <si>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</si>
  <si>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</si>
  <si>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</si>
  <si>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</si>
  <si>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</si>
  <si>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</si>
  <si>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</si>
  <si>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</si>
  <si>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</si>
  <si>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</si>
  <si>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</si>
  <si>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</si>
  <si>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</si>
  <si>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</si>
  <si>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</si>
  <si>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</si>
  <si>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</si>
  <si>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</si>
  <si>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</si>
  <si>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</si>
  <si>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</si>
  <si>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</si>
  <si>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</si>
  <si>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</si>
  <si>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</si>
  <si>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</si>
  <si>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</si>
  <si>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</si>
  <si>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</si>
  <si>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</si>
  <si>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</si>
  <si>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</si>
  <si>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</si>
  <si>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</si>
  <si>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</si>
  <si>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</si>
  <si>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</si>
  <si>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</si>
  <si>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</si>
  <si>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</si>
  <si>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</si>
  <si>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</si>
  <si>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</si>
  <si>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</si>
  <si>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</si>
  <si>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</si>
  <si>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</si>
  <si>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</si>
  <si>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</si>
  <si>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</si>
  <si>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</si>
  <si>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</si>
  <si>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</si>
  <si>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</si>
  <si>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</si>
  <si>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</si>
  <si>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</si>
  <si>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</si>
  <si>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</si>
  <si>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</si>
  <si>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</si>
  <si>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</si>
  <si>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</si>
  <si>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</si>
  <si>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</si>
  <si>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</si>
  <si>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</si>
  <si>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</si>
  <si>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</si>
  <si>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</si>
  <si>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</si>
  <si>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</si>
  <si>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</si>
  <si>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</si>
  <si>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</si>
  <si>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</si>
  <si>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</si>
  <si>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</si>
  <si>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</si>
  <si>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</si>
  <si>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</si>
  <si>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</si>
  <si>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</si>
  <si>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</si>
  <si>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</si>
  <si>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</si>
  <si>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</si>
  <si>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</si>
  <si>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</si>
  <si>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</si>
  <si>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</si>
  <si>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</si>
  <si>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</si>
  <si>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</si>
  <si>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</si>
  <si>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</si>
  <si>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</si>
  <si>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</si>
  <si>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</si>
  <si>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</si>
  <si>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</si>
  <si>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</si>
  <si>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</si>
  <si>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</si>
  <si>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</si>
  <si>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</si>
  <si>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</si>
  <si>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</si>
  <si>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</si>
  <si>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</si>
  <si>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</si>
  <si>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</si>
  <si>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</si>
  <si>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</si>
  <si>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</si>
  <si>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</si>
  <si>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</si>
  <si>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</si>
  <si>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</si>
  <si>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</si>
  <si>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</si>
  <si>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</si>
  <si>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</si>
  <si>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</si>
  <si>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</si>
  <si>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</si>
  <si>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</si>
  <si>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</si>
  <si>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</si>
  <si>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</si>
  <si>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</si>
  <si>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</si>
  <si>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</si>
  <si>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</si>
  <si>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</si>
  <si>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</si>
  <si>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</si>
  <si>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</si>
  <si>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</si>
  <si>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</si>
  <si>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</si>
  <si>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</si>
  <si>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</si>
  <si>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</si>
  <si>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</si>
  <si>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</si>
  <si>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</si>
  <si>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</si>
  <si>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</si>
  <si>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</si>
  <si>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</si>
  <si>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</si>
  <si>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</si>
  <si>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</si>
  <si>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</si>
  <si>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</si>
  <si>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</si>
  <si>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</si>
  <si>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</si>
  <si>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</si>
  <si>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</si>
  <si>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</si>
  <si>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</si>
  <si>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</si>
  <si>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</si>
  <si>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</si>
  <si>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</si>
  <si>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</si>
  <si>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</si>
  <si>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</si>
  <si>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</si>
  <si>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</si>
  <si>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</si>
  <si>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</si>
  <si>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</si>
  <si>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</si>
  <si>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</si>
  <si>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</si>
  <si>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</si>
  <si>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</si>
  <si>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</si>
  <si>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</si>
  <si>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</si>
  <si>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</si>
  <si>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</si>
  <si>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</si>
  <si>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</si>
  <si>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</si>
  <si>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</si>
  <si>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</si>
  <si>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</si>
  <si>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</si>
  <si>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</si>
  <si>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</si>
  <si>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</si>
  <si>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</si>
  <si>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</si>
  <si>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</si>
  <si>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</si>
  <si>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</si>
  <si>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</si>
  <si>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</si>
  <si>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</si>
  <si>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</si>
  <si>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</si>
  <si>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</si>
  <si>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</si>
  <si>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</si>
  <si>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</si>
  <si>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</si>
  <si>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</si>
  <si>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</si>
  <si>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</si>
  <si>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</si>
  <si>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</si>
  <si>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</si>
  <si>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</si>
  <si>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</si>
  <si>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</si>
  <si>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</si>
  <si>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</si>
  <si>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</si>
  <si>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</si>
  <si>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</si>
  <si>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</si>
  <si>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</si>
  <si>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</si>
  <si>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</si>
  <si>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</si>
  <si>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</si>
  <si>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</si>
  <si>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</si>
  <si>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</si>
  <si>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</si>
  <si>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</si>
  <si>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</si>
  <si>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</si>
  <si>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</si>
  <si>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</si>
  <si>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</si>
  <si>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</si>
  <si>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</si>
  <si>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</si>
  <si>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</si>
  <si>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</si>
  <si>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</si>
  <si>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</si>
  <si>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</si>
  <si>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</si>
  <si>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</si>
  <si>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</si>
  <si>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</si>
  <si>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</si>
  <si>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</si>
  <si>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</si>
  <si>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</si>
  <si>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</si>
  <si>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</si>
  <si>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</si>
  <si>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</si>
  <si>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</si>
  <si>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</si>
  <si>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</si>
  <si>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</si>
  <si>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</si>
  <si>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</si>
  <si>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</si>
  <si>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</si>
  <si>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</si>
  <si>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</si>
  <si>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</si>
  <si>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</si>
  <si>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</si>
  <si>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</si>
  <si>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</si>
  <si>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</si>
  <si>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</si>
  <si>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</si>
  <si>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</si>
  <si>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</si>
  <si>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</si>
  <si>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</si>
  <si>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</si>
  <si>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</si>
  <si>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</si>
  <si>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</si>
  <si>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</si>
  <si>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</si>
  <si>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</si>
  <si>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</si>
  <si>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</si>
  <si>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</si>
  <si>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</si>
  <si>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</si>
  <si>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</si>
  <si>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</si>
  <si>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</si>
  <si>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</si>
  <si>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</si>
  <si>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</si>
  <si>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</si>
  <si>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</si>
  <si>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</si>
  <si>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</si>
  <si>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</si>
  <si>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</si>
  <si>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</si>
  <si>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</si>
  <si>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</si>
  <si>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</si>
  <si>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</si>
  <si>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</si>
  <si>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</si>
  <si>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</si>
  <si>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</si>
  <si>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</si>
  <si>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</si>
  <si>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</si>
  <si>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</si>
  <si>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</si>
  <si>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</si>
  <si>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</si>
  <si>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</si>
  <si>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</si>
  <si>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</si>
  <si>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</si>
  <si>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</si>
  <si>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</si>
  <si>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</si>
  <si>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</si>
  <si>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</si>
  <si>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</si>
  <si>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</si>
  <si>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</si>
  <si>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</si>
  <si>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</si>
  <si>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</si>
  <si>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</si>
  <si>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</si>
  <si>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</si>
  <si>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</si>
  <si>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</si>
  <si>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</si>
  <si>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</si>
  <si>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</si>
  <si>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</si>
  <si>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</si>
  <si>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</si>
  <si>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</si>
  <si>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</si>
  <si>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</si>
  <si>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</si>
  <si>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</si>
  <si>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</si>
  <si>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</si>
  <si>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</si>
  <si>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</si>
  <si>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</si>
  <si>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</si>
  <si>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</si>
  <si>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</si>
  <si>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</si>
  <si>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</si>
  <si>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</si>
  <si>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</si>
  <si>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</si>
  <si>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</si>
  <si>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</si>
  <si>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</si>
  <si>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</si>
  <si>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</si>
  <si>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</si>
  <si>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</si>
  <si>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</si>
  <si>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</si>
  <si>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</si>
  <si>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</si>
  <si>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</si>
  <si>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</si>
  <si>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</si>
  <si>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</si>
  <si>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</si>
  <si>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</si>
  <si>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</si>
  <si>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</si>
  <si>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</si>
  <si>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</si>
  <si>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</si>
  <si>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</si>
  <si>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</si>
  <si>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</si>
  <si>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</si>
  <si>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</si>
  <si>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</si>
  <si>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</si>
  <si>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</si>
  <si>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</si>
  <si>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</si>
  <si>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</si>
  <si>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</si>
  <si>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</si>
  <si>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</si>
  <si>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</si>
  <si>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</si>
  <si>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</si>
  <si>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</si>
  <si>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</si>
  <si>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</si>
  <si>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</si>
  <si>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</si>
  <si>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</si>
  <si>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</si>
  <si>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</si>
  <si>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</si>
  <si>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</si>
  <si>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</si>
  <si>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</si>
  <si>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</si>
  <si>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</si>
  <si>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</si>
  <si>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</si>
  <si>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</si>
  <si>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</si>
  <si>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</si>
  <si>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</si>
  <si>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</si>
  <si>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</si>
  <si>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</si>
  <si>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</si>
  <si>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</si>
  <si>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</si>
  <si>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</si>
  <si>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</si>
  <si>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</si>
  <si>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</si>
  <si>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</si>
  <si>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</si>
  <si>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</si>
  <si>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</si>
  <si>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</si>
  <si>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</si>
  <si>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</si>
  <si>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</si>
  <si>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</si>
  <si>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</si>
  <si>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</si>
  <si>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</si>
  <si>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</si>
  <si>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</si>
  <si>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</si>
  <si>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</si>
  <si>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</si>
  <si>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</si>
  <si>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</si>
  <si>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</si>
  <si>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</si>
  <si>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</si>
  <si>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</si>
  <si>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</si>
  <si>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</si>
  <si>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</si>
  <si>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</si>
  <si>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</si>
  <si>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</si>
  <si>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</si>
  <si>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</si>
  <si>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</si>
  <si>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</si>
  <si>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</si>
  <si>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</si>
  <si>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</si>
  <si>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</si>
  <si>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</si>
  <si>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</si>
  <si>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</si>
  <si>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</si>
  <si>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</si>
  <si>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</si>
  <si>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</si>
  <si>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</si>
  <si>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</si>
  <si>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</si>
  <si>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</si>
  <si>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</si>
  <si>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</si>
  <si>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</si>
  <si>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</si>
  <si>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</si>
  <si>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</si>
  <si>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</si>
  <si>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</si>
  <si>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</si>
  <si>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</si>
  <si>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</si>
  <si>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</si>
  <si>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</si>
  <si>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</si>
  <si>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</si>
  <si>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</si>
  <si>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</si>
  <si>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</si>
  <si>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</si>
  <si>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</si>
  <si>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</si>
  <si>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</si>
  <si>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</si>
  <si>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</si>
  <si>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</si>
  <si>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</si>
  <si>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</si>
  <si>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</si>
  <si>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</si>
  <si>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</si>
  <si>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</si>
  <si>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</si>
  <si>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</si>
  <si>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</si>
  <si>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</si>
  <si>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</si>
  <si>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</si>
  <si>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</si>
  <si>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</si>
  <si>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</si>
  <si>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</si>
  <si>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</si>
  <si>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</si>
  <si>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</si>
  <si>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</si>
  <si>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</si>
  <si>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</si>
  <si>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</si>
  <si>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</si>
  <si>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</si>
  <si>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</si>
  <si>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</si>
  <si>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</si>
  <si>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</si>
  <si>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</si>
  <si>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</si>
  <si>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</si>
  <si>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</si>
  <si>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</si>
  <si>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</si>
  <si>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</si>
  <si>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</si>
  <si>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</si>
  <si>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</si>
  <si>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</si>
  <si>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</si>
  <si>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</si>
  <si>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</si>
  <si>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</si>
  <si>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</si>
  <si>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</si>
  <si>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</si>
  <si>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</si>
  <si>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</si>
  <si>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</si>
  <si>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</si>
  <si>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</si>
  <si>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</si>
  <si>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</si>
  <si>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</si>
  <si>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</si>
  <si>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</si>
  <si>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</si>
  <si>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</si>
  <si>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</si>
  <si>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</si>
  <si>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</si>
  <si>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</si>
  <si>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</si>
  <si>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</si>
  <si>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</si>
  <si>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</si>
  <si>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</si>
  <si>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</si>
  <si>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</si>
  <si>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</si>
  <si>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</si>
  <si>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</si>
  <si>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</si>
  <si>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</si>
  <si>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</si>
  <si>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</si>
  <si>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</si>
  <si>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</si>
  <si>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</si>
  <si>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</si>
  <si>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</si>
  <si>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</si>
  <si>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</si>
  <si>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</si>
  <si>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</si>
  <si>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</si>
  <si>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</si>
  <si>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</si>
  <si>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</si>
  <si>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</si>
  <si>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</si>
  <si>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</si>
  <si>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</si>
  <si>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</si>
  <si>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</si>
  <si>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</si>
  <si>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</si>
  <si>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</si>
  <si>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</si>
  <si>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</si>
  <si>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</si>
  <si>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</si>
  <si>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</si>
  <si>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</si>
  <si>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</si>
  <si>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</si>
  <si>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</si>
  <si>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</si>
  <si>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</si>
  <si>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</si>
  <si>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</si>
  <si>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</si>
  <si>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</si>
  <si>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</si>
  <si>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</si>
  <si>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</si>
  <si>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</si>
  <si>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</si>
  <si>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</si>
  <si>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</si>
  <si>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</si>
  <si>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</si>
  <si>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</si>
  <si>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</si>
  <si>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</si>
  <si>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</si>
  <si>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</si>
  <si>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</si>
  <si>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</si>
  <si>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</si>
  <si>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</si>
  <si>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</si>
  <si>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</si>
  <si>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</si>
  <si>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</si>
  <si>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</si>
  <si>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</si>
  <si>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</si>
  <si>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</si>
  <si>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</si>
  <si>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</si>
  <si>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</si>
  <si>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</si>
  <si>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</si>
  <si>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</si>
  <si>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</si>
  <si>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</si>
  <si>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</si>
  <si>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</si>
  <si>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</si>
  <si>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</si>
  <si>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</si>
  <si>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</si>
  <si>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</si>
  <si>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</si>
  <si>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</si>
  <si>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</si>
  <si>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</si>
  <si>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</si>
  <si>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</si>
  <si>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</si>
  <si>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</si>
  <si>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</si>
  <si>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</si>
  <si>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</si>
  <si>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</si>
  <si>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</si>
  <si>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</si>
  <si>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</si>
  <si>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</si>
  <si>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</si>
  <si>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</si>
  <si>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</si>
  <si>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</si>
  <si>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</si>
  <si>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</si>
  <si>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</si>
  <si>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</si>
  <si>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</si>
  <si>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</si>
  <si>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</si>
  <si>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</si>
  <si>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</si>
  <si>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</si>
  <si>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</si>
  <si>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</si>
  <si>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</si>
  <si>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</si>
  <si>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</si>
  <si>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</si>
  <si>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</si>
  <si>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</si>
  <si>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</si>
  <si>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</si>
  <si>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</si>
  <si>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</si>
  <si>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</si>
  <si>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</si>
  <si>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</si>
  <si>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</si>
  <si>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</si>
  <si>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</si>
  <si>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</si>
  <si>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</si>
  <si>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</si>
  <si>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</si>
  <si>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</si>
  <si>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</si>
  <si>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</si>
  <si>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</si>
  <si>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</si>
  <si>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</si>
  <si>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</si>
  <si>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</si>
  <si>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</si>
  <si>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</si>
  <si>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</si>
  <si>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</si>
  <si>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</si>
  <si>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</si>
  <si>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</si>
  <si>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</si>
  <si>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</si>
  <si>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</si>
  <si>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</si>
  <si>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</si>
  <si>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</si>
  <si>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</si>
  <si>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</si>
  <si>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</si>
  <si>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</si>
  <si>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</si>
  <si>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</si>
  <si>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</si>
  <si>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</si>
  <si>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</si>
  <si>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</si>
  <si>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</si>
  <si>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</si>
  <si>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</si>
  <si>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</si>
  <si>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</si>
  <si>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</si>
  <si>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</si>
  <si>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</si>
  <si>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</si>
  <si>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</si>
  <si>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</si>
  <si>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</si>
  <si>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</si>
  <si>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</si>
  <si>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</si>
  <si>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</si>
  <si>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</si>
  <si>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</si>
  <si>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</si>
  <si>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</si>
  <si>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</si>
  <si>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</si>
  <si>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</si>
  <si>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</si>
  <si>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</si>
  <si>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</si>
  <si>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</si>
  <si>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</si>
  <si>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</si>
  <si>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</si>
  <si>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</si>
  <si>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</si>
  <si>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</si>
  <si>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</si>
  <si>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</si>
  <si>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</si>
  <si>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</si>
  <si>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</si>
  <si>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</si>
  <si>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</si>
  <si>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</si>
  <si>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</si>
  <si>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</si>
  <si>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</si>
  <si>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</si>
  <si>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</si>
  <si>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</si>
  <si>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</si>
  <si>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</si>
  <si>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</si>
  <si>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</si>
  <si>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</si>
  <si>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</si>
  <si>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</si>
  <si>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</si>
  <si>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</si>
  <si>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</si>
  <si>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</si>
  <si>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</si>
  <si>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</si>
  <si>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</si>
  <si>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</si>
  <si>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</si>
  <si>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</si>
  <si>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</si>
  <si>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</si>
  <si>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</si>
  <si>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</si>
  <si>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</si>
  <si>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</si>
  <si>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</si>
  <si>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</si>
  <si>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</si>
  <si>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</si>
  <si>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</si>
  <si>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</si>
  <si>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</si>
  <si>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</si>
  <si>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</si>
  <si>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</si>
  <si>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</si>
  <si>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</si>
  <si>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</si>
  <si>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</si>
  <si>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</si>
  <si>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</si>
  <si>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</si>
  <si>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</si>
  <si>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</si>
  <si>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</si>
  <si>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</si>
  <si>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</si>
  <si>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</si>
  <si>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</si>
  <si>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</si>
  <si>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</si>
  <si>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</si>
  <si>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</si>
  <si>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</si>
  <si>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</si>
  <si>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</si>
  <si>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</si>
  <si>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</si>
  <si>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</si>
  <si>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</si>
  <si>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</si>
  <si>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</si>
  <si>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</si>
  <si>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</si>
  <si>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</si>
  <si>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</si>
  <si>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</si>
  <si>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</si>
  <si>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</si>
  <si>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</si>
  <si>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</si>
  <si>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</si>
  <si>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</si>
  <si>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</si>
  <si>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</si>
  <si>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</si>
  <si>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</si>
  <si>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</si>
  <si>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</si>
  <si>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</si>
  <si>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</si>
  <si>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</si>
  <si>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</si>
  <si>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</si>
  <si>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</si>
  <si>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</si>
  <si>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</si>
  <si>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</si>
  <si>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</si>
  <si>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</si>
  <si>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</si>
  <si>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</si>
  <si>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</si>
  <si>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</si>
  <si>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</si>
  <si>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</si>
  <si>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</si>
  <si>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</si>
  <si>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</si>
  <si>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</si>
  <si>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</si>
  <si>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</si>
  <si>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</si>
  <si>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</si>
  <si>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</si>
  <si>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</si>
  <si>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</si>
  <si>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</si>
  <si>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</si>
  <si>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</si>
  <si>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</si>
  <si>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</si>
  <si>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</si>
  <si>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</si>
  <si>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</si>
  <si>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</si>
  <si>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</si>
  <si>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</si>
  <si>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</si>
  <si>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</si>
  <si>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</si>
  <si>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</si>
  <si>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</si>
  <si>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</si>
  <si>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</si>
  <si>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</si>
  <si>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</si>
  <si>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</si>
  <si>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</si>
  <si>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</si>
  <si>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</si>
  <si>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</si>
  <si>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</si>
  <si>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</si>
  <si>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</si>
  <si>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</si>
  <si>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</si>
  <si>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</si>
  <si>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</si>
  <si>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</si>
  <si>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</si>
  <si>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</si>
  <si>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</si>
  <si>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</si>
  <si>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</si>
  <si>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</si>
  <si>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</si>
  <si>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</si>
  <si>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</si>
  <si>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</si>
  <si>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</si>
  <si>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</si>
  <si>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</si>
  <si>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</si>
  <si>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</si>
  <si>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</si>
  <si>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</si>
  <si>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</si>
  <si>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</si>
  <si>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</si>
  <si>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</si>
  <si>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</si>
  <si>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</si>
  <si>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</si>
  <si>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</si>
  <si>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</si>
  <si>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</si>
  <si>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</si>
  <si>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</si>
  <si>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</si>
  <si>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</si>
  <si>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</si>
  <si>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</si>
  <si>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</si>
  <si>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</si>
  <si>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</si>
  <si>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</si>
  <si>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</si>
  <si>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</si>
  <si>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</si>
  <si>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</si>
  <si>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</si>
  <si>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</si>
  <si>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</si>
  <si>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</si>
  <si>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</si>
  <si>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</si>
  <si>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</si>
  <si>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</si>
  <si>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</si>
  <si>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</si>
  <si>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</si>
  <si>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</si>
  <si>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</si>
  <si>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</si>
  <si>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</si>
  <si>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</si>
  <si>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</si>
  <si>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</si>
  <si>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</si>
  <si>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</si>
  <si>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</si>
  <si>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</si>
  <si>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</si>
  <si>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</si>
  <si>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</si>
  <si>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</si>
  <si>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</si>
  <si>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</si>
  <si>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</si>
  <si>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</si>
  <si>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</si>
  <si>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</si>
  <si>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</si>
  <si>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</si>
  <si>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</si>
  <si>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</si>
  <si>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</si>
  <si>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</si>
  <si>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</si>
  <si>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</si>
  <si>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</si>
  <si>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</si>
  <si>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</si>
  <si>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</si>
  <si>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</si>
  <si>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</si>
  <si>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</si>
  <si>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</si>
  <si>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</si>
  <si>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</si>
  <si>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</si>
  <si>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</si>
  <si>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</si>
  <si>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</si>
  <si>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</si>
  <si>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</si>
  <si>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</si>
  <si>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</si>
  <si>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</si>
  <si>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</si>
  <si>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</si>
  <si>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</si>
  <si>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</si>
  <si>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</si>
  <si>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</si>
  <si>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</si>
  <si>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</si>
  <si>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</si>
  <si>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</si>
  <si>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</si>
  <si>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</si>
  <si>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</si>
  <si>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</si>
  <si>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</si>
  <si>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</si>
  <si>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</si>
  <si>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</si>
  <si>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</si>
  <si>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</si>
  <si>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</si>
  <si>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</si>
  <si>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</si>
  <si>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</si>
  <si>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</si>
  <si>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</si>
  <si>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</si>
  <si>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</si>
  <si>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</si>
  <si>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</si>
  <si>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</si>
  <si>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</si>
  <si>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</si>
  <si>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</si>
  <si>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</si>
  <si>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</si>
  <si>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</si>
  <si>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</si>
  <si>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</si>
  <si>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</si>
  <si>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</si>
  <si>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</si>
  <si>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</si>
  <si>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</si>
  <si>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</si>
  <si>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</si>
  <si>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</si>
  <si>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</si>
  <si>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</si>
  <si>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</si>
  <si>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</si>
  <si>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</si>
  <si>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</si>
  <si>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</si>
  <si>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</si>
  <si>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</si>
  <si>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</si>
  <si>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</si>
  <si>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</si>
  <si>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</si>
  <si>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</si>
  <si>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</si>
  <si>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</si>
  <si>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</si>
  <si>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</si>
  <si>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</si>
  <si>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</si>
  <si>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</si>
  <si>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</si>
  <si>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</si>
  <si>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</si>
  <si>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</si>
  <si>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</si>
  <si>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</si>
  <si>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</si>
  <si>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</si>
  <si>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</si>
  <si>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</si>
  <si>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</si>
  <si>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</si>
  <si>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</si>
  <si>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</si>
  <si>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</si>
  <si>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</si>
  <si>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</si>
  <si>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</si>
  <si>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</si>
  <si>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</si>
  <si>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</si>
  <si>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</si>
  <si>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</si>
  <si>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</si>
  <si>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</si>
  <si>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</si>
  <si>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</si>
  <si>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</si>
  <si>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</si>
  <si>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</si>
  <si>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</si>
  <si>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</si>
  <si>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</si>
  <si>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</si>
  <si>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</si>
  <si>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</si>
  <si>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</si>
  <si>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</si>
  <si>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</si>
  <si>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</si>
  <si>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</si>
  <si>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</si>
  <si>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</si>
  <si>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</si>
  <si>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</si>
  <si>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</si>
  <si>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</si>
  <si>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</si>
  <si>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</si>
  <si>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</si>
  <si>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</si>
  <si>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</si>
  <si>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</si>
  <si>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</si>
  <si>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</si>
  <si>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</si>
  <si>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</si>
  <si>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</si>
  <si>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</si>
  <si>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</si>
  <si>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</si>
  <si>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</si>
  <si>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</si>
  <si>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</si>
  <si>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</si>
  <si>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</si>
  <si>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</si>
  <si>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</si>
  <si>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</si>
  <si>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</si>
  <si>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</si>
  <si>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</si>
  <si>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</si>
  <si>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</si>
  <si>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</si>
  <si>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</si>
  <si>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</si>
  <si>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</si>
  <si>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</si>
  <si>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</si>
  <si>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</si>
  <si>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</si>
  <si>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</si>
  <si>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</si>
  <si>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</si>
  <si>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</si>
  <si>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</si>
  <si>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</si>
  <si>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</si>
  <si>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</si>
  <si>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</si>
  <si>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</si>
  <si>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</si>
  <si>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</si>
  <si>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</si>
  <si>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</si>
  <si>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</si>
  <si>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</si>
  <si>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</si>
  <si>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</si>
  <si>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</si>
  <si>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</si>
  <si>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</si>
  <si>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</si>
  <si>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</si>
  <si>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</si>
  <si>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</si>
  <si>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</si>
  <si>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</si>
  <si>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</si>
  <si>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</si>
  <si>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</si>
  <si>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</si>
  <si>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</si>
  <si>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</si>
  <si>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</si>
  <si>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</si>
  <si>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</si>
  <si>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</si>
  <si>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</si>
  <si>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</si>
  <si>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</si>
  <si>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</si>
  <si>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</si>
  <si>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</si>
  <si>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</si>
  <si>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</si>
  <si>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</si>
  <si>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</si>
  <si>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</si>
  <si>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</si>
  <si>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</si>
  <si>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</si>
  <si>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</si>
  <si>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</si>
  <si>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</si>
  <si>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</si>
  <si>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</si>
  <si>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</si>
  <si>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</si>
  <si>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</si>
  <si>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</si>
  <si>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</si>
  <si>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</si>
  <si>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</si>
  <si>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</si>
  <si>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</si>
  <si>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</si>
  <si>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</si>
  <si>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</si>
  <si>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</si>
  <si>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</si>
  <si>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</si>
  <si>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</si>
  <si>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</si>
  <si>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</si>
  <si>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</si>
  <si>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</si>
  <si>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</si>
  <si>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</si>
  <si>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</si>
  <si>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</si>
  <si>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</si>
  <si>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</si>
  <si>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</si>
  <si>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</si>
  <si>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</si>
  <si>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</si>
  <si>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</si>
  <si>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</si>
  <si>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</si>
  <si>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</si>
  <si>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</si>
  <si>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</si>
  <si>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</si>
  <si>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</si>
  <si>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</si>
  <si>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</si>
  <si>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</si>
  <si>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</si>
  <si>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</si>
  <si>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</si>
  <si>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</si>
  <si>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</si>
  <si>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</si>
  <si>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</si>
  <si>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</si>
  <si>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</si>
  <si>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</si>
  <si>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</si>
  <si>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</si>
  <si>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</si>
  <si>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</si>
  <si>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</si>
  <si>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</si>
  <si>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</si>
  <si>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</si>
  <si>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</si>
  <si>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</si>
  <si>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</si>
  <si>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</si>
  <si>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</si>
  <si>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</si>
  <si>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</si>
  <si>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</si>
  <si>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</si>
  <si>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</si>
  <si>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</si>
  <si>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</si>
  <si>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</si>
  <si>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</si>
  <si>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</si>
  <si>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</si>
  <si>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</si>
  <si>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</si>
  <si>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</si>
  <si>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</si>
  <si>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</si>
  <si>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</si>
  <si>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</si>
  <si>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</si>
  <si>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</si>
  <si>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</si>
  <si>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</si>
  <si>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</si>
  <si>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</si>
  <si>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</si>
  <si>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</si>
  <si>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</si>
  <si>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</si>
  <si>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</si>
  <si>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</si>
  <si>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</si>
  <si>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</si>
  <si>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</si>
  <si>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</si>
  <si>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</si>
  <si>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</si>
  <si>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</si>
  <si>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</si>
  <si>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</si>
  <si>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</si>
  <si>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</si>
  <si>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</si>
  <si>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</si>
  <si>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</si>
  <si>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</si>
  <si>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</si>
  <si>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</si>
  <si>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</si>
  <si>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</si>
  <si>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</si>
  <si>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</si>
  <si>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</si>
  <si>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</si>
  <si>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</si>
  <si>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</si>
  <si>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</si>
  <si>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</si>
  <si>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</si>
  <si>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</si>
  <si>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</si>
  <si>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</si>
  <si>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</si>
  <si>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</si>
  <si>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</si>
  <si>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</si>
  <si>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</si>
  <si>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</si>
  <si>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</si>
  <si>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</si>
  <si>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</si>
  <si>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</si>
  <si>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</si>
  <si>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</si>
  <si>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</si>
  <si>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</si>
  <si>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</si>
  <si>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</si>
  <si>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</si>
  <si>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</si>
  <si>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</si>
  <si>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</si>
  <si>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</si>
  <si>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</si>
  <si>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</si>
  <si>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</si>
  <si>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</si>
  <si>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</si>
  <si>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</si>
  <si>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</si>
  <si>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</si>
  <si>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</si>
  <si>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</si>
  <si>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</si>
  <si>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</si>
  <si>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</si>
  <si>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</si>
  <si>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</si>
  <si>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</si>
  <si>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</si>
  <si>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</si>
  <si>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</si>
  <si>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</si>
  <si>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</si>
  <si>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</si>
  <si>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</si>
  <si>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</si>
  <si>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</si>
  <si>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</si>
  <si>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</si>
  <si>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</si>
  <si>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</si>
  <si>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</si>
  <si>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</si>
  <si>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</si>
  <si>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</si>
  <si>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</si>
  <si>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</si>
  <si>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</si>
  <si>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</si>
  <si>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</si>
  <si>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</si>
  <si>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</si>
  <si>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</si>
  <si>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</si>
  <si>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</si>
  <si>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</si>
  <si>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</si>
  <si>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</si>
  <si>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</si>
  <si>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</si>
  <si>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</si>
  <si>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</si>
  <si>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</si>
  <si>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</si>
  <si>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</si>
  <si>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</si>
  <si>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</si>
  <si>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</si>
  <si>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</si>
  <si>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</si>
  <si>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</si>
  <si>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</si>
  <si>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</si>
  <si>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</si>
  <si>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</si>
  <si>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</si>
  <si>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</si>
  <si>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</si>
  <si>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</si>
  <si>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</si>
  <si>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</si>
  <si>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</si>
  <si>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</si>
  <si>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</si>
  <si>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</si>
  <si>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</si>
  <si>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</si>
  <si>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</si>
  <si>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</si>
  <si>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</si>
  <si>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</si>
  <si>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</si>
  <si>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</si>
  <si>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</si>
  <si>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</si>
  <si>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</si>
  <si>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</si>
  <si>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</si>
  <si>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</si>
  <si>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</si>
  <si>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</si>
  <si>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</si>
  <si>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</si>
  <si>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</si>
  <si>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</si>
  <si>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</si>
  <si>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</si>
  <si>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</si>
  <si>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</si>
  <si>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</si>
  <si>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</si>
  <si>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</si>
  <si>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</si>
  <si>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</si>
  <si>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</si>
  <si>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</si>
  <si>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</si>
  <si>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</si>
  <si>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</si>
  <si>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</si>
  <si>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</si>
  <si>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</si>
  <si>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</si>
  <si>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</si>
  <si>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</si>
  <si>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</si>
  <si>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</si>
  <si>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</si>
  <si>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</si>
  <si>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</si>
  <si>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</si>
  <si>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</si>
  <si>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</si>
  <si>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</si>
  <si>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</si>
  <si>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</si>
  <si>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</si>
  <si>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</si>
  <si>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</si>
  <si>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</si>
  <si>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</si>
  <si>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</si>
  <si>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</si>
  <si>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</si>
  <si>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</si>
  <si>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</si>
  <si>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</si>
  <si>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</si>
  <si>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</si>
  <si>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</si>
  <si>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</si>
  <si>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</si>
  <si>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</si>
  <si>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</si>
  <si>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</si>
  <si>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</si>
  <si>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</si>
  <si>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</si>
  <si>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</si>
  <si>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</si>
  <si>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</si>
  <si>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</si>
  <si>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</si>
  <si>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</si>
  <si>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</si>
  <si>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</si>
  <si>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</si>
  <si>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</si>
  <si>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</si>
  <si>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</si>
  <si>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</si>
  <si>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</si>
  <si>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</si>
  <si>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</si>
  <si>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</si>
  <si>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</si>
  <si>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</si>
  <si>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</si>
  <si>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</si>
  <si>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</si>
  <si>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</si>
  <si>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</si>
  <si>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</si>
  <si>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</si>
  <si>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</si>
  <si>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</si>
  <si>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</si>
  <si>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</si>
  <si>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</si>
  <si>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</si>
  <si>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</si>
  <si>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</si>
  <si>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</si>
  <si>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</si>
  <si>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</si>
  <si>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</si>
  <si>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</si>
  <si>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</si>
  <si>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</si>
  <si>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</si>
  <si>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</si>
  <si>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</si>
  <si>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</si>
  <si>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</si>
  <si>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</si>
  <si>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</si>
  <si>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</si>
  <si>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</si>
  <si>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</si>
  <si>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</si>
  <si>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</si>
  <si>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</si>
  <si>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</si>
  <si>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</si>
  <si>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</si>
  <si>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</si>
  <si>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</si>
  <si>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</si>
  <si>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</si>
  <si>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</si>
  <si>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</si>
  <si>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</si>
  <si>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</si>
  <si>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</si>
  <si>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</si>
  <si>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</si>
  <si>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</si>
  <si>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</si>
  <si>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</si>
  <si>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</si>
  <si>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</si>
  <si>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</si>
  <si>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</si>
  <si>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</si>
  <si>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</si>
  <si>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</si>
  <si>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</si>
  <si>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</si>
  <si>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</si>
  <si>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</si>
  <si>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</si>
  <si>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</si>
  <si>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</si>
  <si>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</si>
  <si>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</si>
  <si>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</si>
  <si>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</si>
  <si>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</si>
  <si>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</si>
  <si>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</si>
  <si>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</si>
  <si>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</si>
  <si>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</si>
  <si>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</si>
  <si>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</si>
  <si>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</si>
  <si>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</si>
  <si>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</si>
  <si>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</si>
  <si>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</si>
  <si>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</si>
  <si>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</si>
  <si>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</si>
  <si>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</si>
  <si>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</si>
  <si>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</si>
  <si>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</si>
  <si>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</si>
  <si>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</si>
  <si>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</si>
  <si>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</si>
  <si>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</si>
  <si>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</si>
  <si>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</si>
  <si>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</si>
  <si>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</si>
  <si>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</si>
  <si>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</si>
  <si>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</si>
  <si>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</si>
  <si>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</si>
  <si>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</si>
  <si>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</si>
  <si>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</si>
  <si>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</si>
  <si>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</si>
  <si>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</si>
  <si>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</si>
  <si>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</si>
  <si>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</si>
  <si>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</si>
  <si>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</si>
  <si>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</si>
  <si>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</si>
  <si>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</si>
  <si>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</si>
  <si>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</si>
  <si>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</si>
  <si>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</si>
  <si>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</si>
  <si>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</si>
  <si>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</si>
  <si>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</si>
  <si>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</si>
  <si>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</si>
  <si>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</si>
  <si>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</si>
  <si>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</si>
  <si>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</si>
  <si>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</si>
  <si>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</si>
  <si>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</si>
  <si>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</si>
  <si>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</si>
  <si>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</si>
  <si>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</si>
  <si>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</si>
  <si>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</si>
  <si>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</si>
  <si>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</si>
  <si>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</si>
  <si>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</si>
  <si>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</si>
  <si>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</si>
  <si>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</si>
  <si>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</si>
  <si>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</si>
  <si>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</si>
  <si>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</si>
  <si>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</si>
  <si>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</si>
  <si>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</si>
  <si>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</si>
  <si>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</si>
  <si>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</si>
  <si>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</si>
  <si>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</si>
  <si>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</si>
  <si>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</si>
  <si>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</si>
  <si>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</si>
  <si>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</si>
  <si>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</si>
  <si>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</si>
  <si>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</si>
  <si>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</si>
  <si>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</si>
  <si>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</si>
  <si>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</si>
  <si>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</si>
  <si>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</si>
  <si>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</si>
  <si>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</si>
  <si>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</si>
  <si>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</si>
  <si>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</si>
  <si>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</si>
  <si>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</si>
  <si>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</si>
  <si>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</si>
  <si>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</si>
  <si>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</si>
  <si>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</si>
  <si>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</si>
  <si>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</si>
  <si>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</si>
  <si>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</si>
  <si>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</si>
  <si>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</si>
  <si>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</si>
  <si>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</si>
  <si>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</si>
  <si>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</si>
  <si>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</si>
  <si>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</si>
  <si>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</si>
  <si>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</si>
  <si>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</si>
  <si>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</si>
  <si>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</si>
  <si>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</si>
  <si>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</si>
  <si>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</si>
  <si>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</si>
  <si>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</si>
  <si>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</si>
  <si>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</si>
  <si>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</si>
  <si>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</si>
  <si>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</si>
  <si>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</si>
  <si>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</si>
  <si>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</si>
  <si>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</si>
  <si>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</si>
  <si>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</si>
  <si>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</si>
  <si>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</si>
  <si>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</si>
  <si>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</si>
  <si>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</si>
  <si>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</si>
  <si>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</si>
  <si>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</si>
  <si>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</si>
  <si>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</si>
  <si>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</si>
  <si>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</si>
  <si>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</si>
  <si>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</si>
  <si>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</si>
  <si>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</si>
  <si>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</si>
  <si>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</si>
  <si>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</si>
  <si>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</si>
  <si>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</si>
  <si>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</si>
  <si>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</si>
  <si>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</si>
  <si>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</si>
  <si>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</si>
  <si>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</si>
  <si>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</si>
  <si>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</si>
  <si>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</si>
  <si>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</si>
  <si>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</si>
  <si>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</si>
  <si>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</si>
  <si>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</si>
  <si>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</si>
  <si>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</si>
  <si>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</si>
  <si>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</si>
  <si>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</si>
  <si>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</si>
  <si>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</si>
  <si>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</si>
  <si>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</si>
  <si>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</si>
  <si>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</si>
  <si>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</si>
  <si>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</si>
  <si>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</si>
  <si>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</si>
  <si>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</si>
  <si>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</si>
  <si>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</si>
  <si>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</si>
  <si>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</si>
  <si>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</si>
  <si>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</si>
  <si>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</si>
  <si>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</si>
  <si>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</si>
  <si>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</si>
  <si>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</si>
  <si>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</si>
  <si>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</si>
  <si>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</si>
  <si>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</si>
  <si>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</si>
  <si>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</si>
  <si>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</si>
  <si>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</si>
  <si>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</si>
  <si>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</si>
  <si>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</si>
  <si>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</si>
  <si>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</si>
  <si>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</si>
  <si>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</si>
  <si>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</si>
  <si>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</si>
  <si>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</si>
  <si>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</si>
  <si>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</si>
  <si>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</si>
  <si>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</si>
  <si>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</si>
  <si>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</si>
  <si>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</si>
  <si>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</si>
  <si>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</si>
  <si>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</si>
  <si>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</si>
  <si>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</si>
  <si>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</si>
  <si>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</si>
  <si>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</si>
  <si>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</si>
  <si>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</si>
  <si>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</si>
  <si>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</si>
  <si>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</si>
  <si>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</si>
  <si>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</si>
  <si>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</si>
  <si>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</si>
  <si>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</si>
  <si>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</si>
  <si>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</si>
  <si>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</si>
  <si>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</si>
  <si>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</si>
  <si>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</si>
  <si>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</si>
  <si>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</si>
  <si>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</si>
  <si>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</si>
  <si>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</si>
  <si>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</si>
  <si>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</si>
  <si>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</si>
  <si>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</si>
  <si>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</si>
  <si>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</si>
  <si>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</si>
  <si>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</si>
  <si>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</si>
  <si>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</si>
  <si>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</si>
  <si>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</si>
  <si>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</si>
  <si>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</si>
  <si>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</si>
  <si>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</si>
  <si>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</si>
  <si>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</si>
  <si>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</si>
  <si>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</si>
  <si>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</si>
  <si>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</si>
  <si>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</si>
  <si>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</si>
  <si>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</si>
  <si>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</si>
  <si>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</si>
  <si>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</si>
  <si>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</si>
  <si>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</si>
  <si>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</si>
  <si>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</si>
  <si>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</si>
  <si>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</si>
  <si>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</si>
  <si>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</si>
  <si>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</si>
  <si>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</si>
  <si>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</si>
  <si>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</si>
  <si>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</si>
  <si>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</si>
  <si>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</si>
  <si>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</si>
  <si>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</si>
  <si>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</si>
  <si>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</si>
  <si>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</si>
  <si>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</si>
  <si>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</si>
  <si>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</si>
  <si>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</si>
  <si>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</si>
  <si>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</si>
  <si>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</si>
  <si>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</si>
  <si>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</si>
  <si>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</si>
  <si>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</si>
  <si>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</si>
  <si>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</si>
  <si>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</si>
  <si>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</si>
  <si>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</si>
  <si>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</si>
  <si>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</si>
  <si>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</si>
  <si>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</si>
  <si>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</si>
  <si>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</si>
  <si>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</si>
  <si>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</si>
  <si>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</si>
  <si>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</si>
  <si>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</si>
  <si>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</si>
  <si>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</si>
  <si>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</si>
  <si>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</si>
  <si>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</si>
  <si>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</si>
  <si>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</si>
  <si>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</si>
  <si>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</si>
  <si>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</si>
  <si>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</si>
  <si>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</si>
  <si>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</si>
  <si>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</si>
  <si>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</si>
  <si>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</si>
  <si>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</si>
  <si>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</si>
  <si>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</si>
  <si>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</si>
  <si>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</si>
  <si>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</si>
  <si>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</si>
  <si>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</si>
  <si>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</si>
  <si>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</si>
  <si>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</si>
  <si>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</si>
  <si>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</si>
  <si>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</si>
  <si>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</si>
  <si>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</si>
  <si>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</si>
  <si>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</si>
  <si>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</si>
  <si>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</si>
  <si>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</si>
  <si>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</si>
  <si>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</si>
  <si>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</si>
  <si>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</si>
  <si>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</si>
  <si>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</si>
  <si>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</si>
  <si>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</si>
  <si>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</si>
  <si>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</si>
  <si>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</si>
  <si>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</si>
  <si>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</si>
  <si>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</si>
  <si>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</si>
  <si>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</si>
  <si>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</si>
  <si>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</si>
  <si>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</si>
  <si>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</si>
  <si>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</si>
  <si>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</si>
  <si>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</si>
  <si>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</si>
  <si>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</si>
  <si>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</si>
  <si>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</si>
  <si>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</si>
  <si>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</si>
  <si>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</si>
  <si>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</si>
  <si>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</si>
  <si>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</si>
  <si>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</si>
  <si>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</si>
  <si>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</si>
  <si>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</si>
  <si>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</si>
  <si>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</si>
  <si>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</si>
  <si>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</si>
  <si>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</si>
  <si>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</si>
  <si>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</si>
  <si>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</si>
  <si>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</si>
  <si>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</si>
  <si>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</si>
  <si>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</si>
  <si>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</si>
  <si>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</si>
  <si>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</si>
  <si>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</si>
  <si>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</si>
  <si>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</si>
  <si>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</si>
  <si>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</si>
  <si>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</si>
  <si>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</si>
  <si>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</si>
  <si>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</si>
  <si>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</si>
  <si>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</si>
  <si>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</si>
  <si>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</si>
  <si>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</si>
  <si>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</si>
  <si>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</si>
  <si>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</si>
  <si>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</si>
  <si>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</si>
  <si>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</si>
  <si>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</si>
  <si>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</si>
  <si>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</si>
  <si>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</si>
  <si>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</si>
  <si>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</si>
  <si>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</si>
  <si>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</si>
  <si>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</si>
  <si>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</si>
  <si>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</si>
  <si>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</si>
  <si>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</si>
  <si>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</si>
  <si>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</si>
  <si>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</si>
  <si>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</si>
  <si>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</si>
  <si>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</si>
  <si>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</si>
  <si>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</si>
  <si>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</si>
  <si>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</si>
  <si>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</si>
  <si>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</si>
  <si>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</si>
  <si>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</si>
  <si>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</si>
  <si>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</si>
  <si>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</si>
  <si>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</si>
  <si>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</si>
  <si>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</si>
  <si>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</si>
  <si>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</si>
  <si>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</si>
  <si>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</si>
  <si>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</si>
  <si>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</si>
  <si>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</si>
  <si>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</si>
  <si>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</si>
  <si>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</si>
  <si>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</si>
  <si>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</si>
  <si>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</si>
  <si>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</si>
  <si>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</si>
  <si>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</si>
  <si>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</si>
  <si>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</si>
  <si>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</si>
  <si>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</si>
  <si>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</si>
  <si>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</si>
  <si>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</si>
  <si>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</si>
  <si>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</si>
  <si>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</si>
  <si>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</si>
  <si>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</si>
  <si>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</si>
  <si>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</si>
  <si>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</si>
  <si>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</si>
  <si>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</si>
  <si>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</si>
  <si>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</si>
  <si>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</si>
  <si>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</si>
  <si>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</si>
  <si>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</si>
  <si>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</si>
  <si>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</si>
  <si>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</si>
  <si>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</si>
  <si>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</si>
  <si>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</si>
  <si>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</si>
  <si>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</si>
  <si>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</si>
  <si>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</si>
  <si>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</si>
  <si>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</si>
  <si>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</si>
  <si>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</si>
  <si>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</si>
  <si>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</si>
  <si>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</si>
  <si>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</si>
  <si>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</si>
  <si>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</si>
  <si>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</si>
  <si>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</si>
  <si>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</si>
  <si>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</si>
  <si>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</si>
  <si>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</si>
  <si>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</si>
  <si>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</si>
  <si>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</si>
  <si>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</si>
  <si>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</si>
  <si>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</si>
  <si>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</si>
  <si>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</si>
  <si>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</si>
  <si>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</si>
  <si>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</si>
  <si>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</si>
  <si>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</si>
  <si>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</si>
  <si>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</si>
  <si>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</si>
  <si>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</si>
  <si>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</si>
  <si>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</si>
  <si>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</si>
  <si>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</si>
  <si>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</si>
  <si>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</si>
  <si>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</si>
  <si>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</si>
  <si>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</si>
  <si>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</si>
  <si>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</si>
  <si>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</si>
  <si>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</si>
  <si>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</si>
  <si>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</si>
  <si>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</si>
  <si>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</si>
  <si>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</si>
  <si>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</si>
  <si>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</si>
  <si>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</si>
  <si>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</si>
  <si>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</si>
  <si>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</si>
  <si>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</si>
  <si>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</si>
  <si>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</si>
  <si>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</si>
  <si>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</si>
  <si>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</si>
  <si>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</si>
  <si>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</si>
  <si>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</si>
  <si>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</si>
  <si>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</si>
  <si>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</si>
  <si>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</si>
  <si>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</si>
  <si>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</si>
  <si>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</si>
  <si>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</si>
  <si>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</si>
  <si>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</si>
  <si>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</si>
  <si>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</si>
  <si>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</si>
  <si>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</si>
  <si>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</si>
  <si>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</si>
  <si>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</si>
  <si>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</si>
  <si>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</si>
  <si>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</si>
  <si>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</si>
  <si>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</si>
  <si>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</si>
  <si>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</si>
  <si>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</si>
  <si>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</si>
  <si>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</si>
  <si>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</si>
  <si>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</si>
  <si>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</si>
  <si>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</si>
  <si>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</si>
  <si>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</si>
  <si>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</si>
  <si>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</si>
  <si>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</si>
  <si>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</si>
  <si>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</si>
  <si>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</si>
  <si>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</si>
  <si>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</si>
  <si>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</si>
  <si>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</si>
  <si>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</si>
  <si>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</si>
  <si>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</si>
  <si>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</si>
  <si>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</si>
  <si>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</si>
  <si>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</si>
  <si>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</si>
  <si>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</si>
  <si>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</si>
  <si>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</si>
  <si>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</si>
  <si>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</si>
  <si>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</si>
  <si>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</si>
  <si>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</si>
  <si>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</si>
  <si>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</si>
  <si>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</si>
  <si>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</si>
  <si>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</si>
  <si>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</si>
  <si>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</si>
  <si>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</si>
  <si>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</si>
  <si>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</si>
  <si>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</si>
  <si>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</si>
  <si>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</si>
  <si>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</si>
  <si>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</si>
  <si>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</si>
  <si>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</si>
  <si>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</si>
  <si>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</si>
  <si>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</si>
  <si>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</si>
  <si>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</si>
  <si>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</si>
  <si>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</si>
  <si>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</si>
  <si>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</si>
  <si>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</si>
  <si>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</si>
  <si>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</si>
  <si>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</si>
  <si>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</si>
  <si>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</si>
  <si>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</si>
  <si>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</si>
  <si>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</si>
  <si>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</si>
  <si>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</si>
  <si>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</si>
  <si>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</si>
  <si>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</si>
  <si>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</si>
  <si>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</si>
  <si>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</si>
  <si>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</si>
  <si>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</si>
  <si>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</si>
  <si>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</si>
  <si>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</si>
  <si>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</si>
  <si>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</si>
  <si>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</si>
  <si>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</si>
  <si>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</si>
  <si>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</si>
  <si>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</si>
  <si>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</si>
  <si>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</si>
  <si>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</si>
  <si>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</si>
  <si>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</si>
  <si>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</si>
  <si>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</si>
  <si>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</si>
  <si>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</si>
  <si>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</si>
  <si>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</si>
  <si>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</si>
  <si>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</si>
  <si>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</si>
  <si>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</si>
  <si>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</si>
  <si>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</si>
  <si>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</si>
  <si>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</si>
  <si>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</si>
  <si>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</si>
  <si>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</si>
  <si>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</si>
  <si>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</si>
  <si>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</si>
  <si>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</si>
  <si>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</si>
  <si>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</si>
  <si>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</si>
  <si>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</si>
  <si>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</si>
  <si>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</si>
  <si>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</si>
  <si>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</si>
  <si>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</si>
  <si>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</si>
  <si>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</si>
  <si>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</si>
  <si>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</si>
  <si>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</si>
  <si>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</si>
  <si>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</si>
  <si>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</si>
  <si>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</si>
  <si>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</si>
  <si>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</si>
  <si>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</si>
  <si>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</si>
  <si>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</si>
  <si>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</si>
  <si>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</si>
  <si>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</si>
  <si>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</si>
  <si>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</si>
  <si>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</si>
  <si>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</si>
  <si>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</si>
  <si>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</si>
  <si>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</si>
  <si>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</si>
  <si>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</si>
  <si>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</si>
  <si>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</si>
  <si>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</si>
  <si>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</si>
  <si>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</si>
  <si>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</si>
  <si>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</si>
  <si>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</si>
  <si>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</si>
  <si>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</si>
  <si>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</si>
  <si>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</si>
  <si>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</si>
  <si>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</si>
  <si>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</si>
  <si>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</si>
  <si>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</si>
  <si>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</si>
  <si>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</si>
  <si>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</si>
  <si>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</si>
  <si>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</si>
  <si>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</si>
  <si>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</si>
  <si>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</si>
  <si>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</si>
  <si>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</si>
  <si>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</si>
  <si>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</si>
  <si>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</si>
  <si>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</si>
  <si>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</si>
  <si>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</si>
  <si>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</si>
  <si>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</si>
  <si>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</si>
  <si>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</si>
  <si>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</si>
  <si>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</si>
  <si>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</si>
  <si>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</si>
  <si>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</si>
  <si>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</si>
  <si>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</si>
  <si>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</si>
  <si>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</si>
  <si>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</si>
  <si>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</si>
  <si>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</si>
  <si>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</si>
  <si>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</si>
  <si>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</si>
  <si>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</si>
  <si>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</si>
  <si>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</si>
  <si>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</si>
  <si>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</si>
  <si>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</si>
  <si>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</si>
  <si>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</si>
  <si>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</si>
  <si>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</si>
  <si>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</si>
  <si>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</si>
  <si>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</si>
  <si>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</si>
  <si>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</si>
  <si>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</si>
  <si>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</si>
  <si>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</si>
  <si>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</si>
  <si>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</si>
  <si>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</si>
  <si>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</si>
  <si>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</si>
  <si>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</si>
  <si>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</si>
  <si>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</si>
  <si>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</si>
  <si>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</si>
  <si>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</si>
  <si>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</si>
  <si>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</si>
  <si>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</si>
  <si>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</si>
  <si>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</si>
  <si>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</si>
  <si>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</si>
  <si>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</si>
  <si>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</si>
  <si>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</si>
  <si>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</si>
  <si>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</si>
  <si>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</si>
  <si>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</si>
  <si>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</si>
  <si>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</si>
  <si>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</si>
  <si>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</si>
  <si>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</si>
  <si>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</si>
  <si>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</si>
  <si>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</si>
  <si>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</si>
  <si>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</si>
  <si>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</si>
  <si>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</si>
  <si>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</si>
  <si>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</si>
  <si>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</si>
  <si>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</si>
  <si>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</si>
  <si>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</si>
  <si>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</si>
  <si>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</si>
  <si>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</si>
  <si>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</si>
  <si>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</si>
  <si>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</si>
  <si>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</si>
  <si>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</si>
  <si>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</si>
  <si>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</si>
  <si>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</si>
  <si>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</si>
  <si>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</si>
  <si>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</si>
  <si>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</si>
  <si>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</si>
  <si>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</si>
  <si>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</si>
  <si>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</si>
  <si>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</si>
  <si>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</si>
  <si>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</si>
  <si>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</si>
  <si>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</si>
  <si>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</si>
  <si>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</si>
  <si>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</si>
  <si>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</si>
  <si>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</si>
  <si>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</si>
  <si>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</si>
  <si>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</si>
  <si>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</si>
  <si>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</si>
  <si>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</si>
  <si>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</si>
  <si>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</si>
  <si>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</si>
  <si>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</si>
  <si>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</si>
  <si>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</si>
  <si>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</si>
  <si>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</si>
  <si>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</si>
  <si>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</si>
  <si>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</si>
  <si>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</si>
  <si>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</si>
  <si>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</si>
  <si>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</si>
  <si>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</si>
  <si>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</si>
  <si>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</si>
  <si>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</si>
  <si>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</si>
  <si>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</si>
  <si>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</si>
  <si>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</si>
  <si>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</si>
  <si>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</si>
  <si>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</si>
  <si>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</si>
  <si>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</si>
  <si>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</si>
  <si>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</si>
  <si>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</si>
  <si>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</si>
  <si>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</si>
  <si>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</si>
  <si>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</si>
  <si>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</si>
  <si>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</si>
  <si>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</si>
  <si>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</si>
  <si>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</si>
  <si>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</si>
  <si>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</si>
  <si>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</si>
  <si>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</si>
  <si>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</si>
  <si>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</si>
  <si>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</si>
  <si>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</si>
  <si>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</si>
  <si>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</si>
  <si>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</si>
  <si>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</si>
  <si>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</si>
  <si>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</si>
  <si>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</si>
  <si>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</si>
  <si>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</si>
  <si>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</si>
  <si>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</si>
  <si>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</si>
  <si>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</si>
  <si>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</si>
  <si>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</si>
  <si>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</si>
  <si>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</si>
  <si>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</si>
  <si>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</si>
  <si>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</si>
  <si>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</si>
  <si>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</si>
  <si>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</si>
  <si>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</si>
  <si>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</si>
  <si>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</si>
  <si>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</si>
  <si>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</si>
  <si>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</si>
  <si>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</si>
  <si>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</si>
  <si>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</si>
  <si>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</si>
  <si>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</si>
  <si>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</si>
  <si>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</si>
  <si>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</si>
  <si>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</si>
  <si>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</si>
  <si>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</si>
  <si>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</si>
  <si>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</si>
  <si>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</si>
  <si>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</si>
  <si>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</si>
  <si>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</si>
  <si>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</si>
  <si>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</si>
  <si>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</si>
  <si>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</si>
  <si>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</si>
  <si>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</si>
  <si>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</si>
  <si>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</si>
  <si>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</si>
  <si>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</si>
  <si>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</si>
  <si>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</si>
  <si>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</si>
  <si>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</si>
  <si>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</si>
  <si>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</si>
  <si>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</si>
  <si>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</si>
  <si>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</si>
  <si>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</si>
  <si>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</si>
  <si>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</si>
  <si>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</si>
  <si>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</si>
  <si>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</si>
  <si>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</si>
  <si>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</si>
  <si>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</si>
  <si>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</si>
  <si>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</si>
  <si>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</si>
  <si>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</si>
  <si>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</si>
  <si>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</si>
  <si>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</si>
  <si>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</si>
  <si>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</si>
  <si>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</si>
  <si>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</si>
  <si>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</si>
  <si>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</si>
  <si>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</si>
  <si>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</si>
  <si>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</si>
  <si>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</si>
  <si>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</si>
  <si>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</si>
  <si>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</si>
  <si>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</si>
  <si>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</si>
  <si>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</si>
  <si>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</si>
  <si>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</si>
  <si>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</si>
  <si>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</si>
  <si>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</si>
  <si>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</si>
  <si>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</si>
  <si>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</si>
  <si>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</si>
  <si>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</si>
  <si>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</si>
  <si>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</si>
  <si>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</si>
  <si>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</si>
  <si>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</si>
  <si>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</si>
  <si>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</si>
  <si>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</si>
  <si>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</si>
  <si>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</si>
  <si>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</si>
  <si>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</si>
  <si>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</si>
  <si>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</si>
  <si>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</si>
  <si>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</si>
  <si>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</si>
  <si>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</si>
  <si>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</si>
  <si>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</si>
  <si>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</si>
  <si>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</si>
  <si>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</si>
  <si>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</si>
  <si>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</si>
  <si>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</si>
  <si>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</si>
  <si>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</si>
  <si>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</si>
  <si>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</si>
  <si>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</si>
  <si>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</si>
  <si>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</si>
  <si>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</si>
  <si>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</si>
  <si>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</si>
  <si>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</si>
  <si>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</si>
  <si>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</si>
  <si>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</si>
  <si>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</si>
  <si>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</si>
  <si>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</si>
  <si>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</si>
  <si>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</si>
  <si>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</si>
  <si>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</si>
  <si>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</si>
  <si>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</si>
  <si>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</si>
  <si>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</si>
  <si>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</si>
  <si>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</si>
  <si>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</si>
  <si>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</si>
  <si>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</si>
  <si>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</si>
  <si>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</si>
  <si>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</si>
  <si>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</si>
  <si>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</si>
  <si>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</si>
  <si>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</si>
  <si>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</si>
  <si>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</si>
  <si>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</si>
  <si>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</si>
  <si>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</si>
  <si>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</si>
  <si>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</si>
  <si>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</si>
  <si>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</si>
  <si>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</si>
  <si>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</si>
  <si>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</si>
  <si>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</si>
  <si>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</si>
  <si>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</si>
  <si>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</si>
  <si>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</si>
  <si>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</si>
  <si>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</si>
  <si>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</si>
  <si>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</si>
  <si>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</si>
  <si>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</si>
  <si>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</si>
  <si>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</si>
  <si>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</si>
  <si>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</si>
  <si>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</si>
  <si>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</si>
  <si>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</si>
  <si>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</si>
  <si>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</si>
  <si>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</si>
  <si>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</si>
  <si>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</si>
  <si>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</si>
  <si>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</si>
  <si>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</si>
  <si>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</si>
  <si>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</si>
  <si>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</si>
  <si>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</si>
  <si>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</si>
  <si>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</si>
  <si>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</si>
  <si>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</si>
  <si>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</si>
  <si>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</si>
  <si>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</si>
  <si>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</si>
  <si>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</si>
  <si>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</si>
  <si>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</si>
  <si>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</si>
  <si>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</si>
  <si>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</si>
  <si>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</si>
  <si>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</si>
  <si>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</si>
  <si>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</si>
  <si>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</si>
  <si>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</si>
  <si>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</si>
  <si>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</si>
  <si>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</si>
  <si>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</si>
  <si>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</si>
  <si>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</si>
  <si>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</si>
  <si>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</si>
  <si>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</si>
  <si>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</si>
  <si>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</si>
  <si>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</si>
  <si>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</si>
  <si>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</si>
  <si>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</si>
  <si>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</si>
  <si>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</si>
  <si>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</si>
  <si>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</si>
  <si>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</si>
  <si>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</si>
  <si>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</si>
  <si>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</si>
  <si>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</si>
  <si>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</si>
  <si>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</si>
  <si>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</si>
  <si>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</si>
  <si>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</si>
  <si>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</si>
  <si>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</si>
  <si>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</si>
  <si>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</si>
  <si>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</si>
  <si>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</si>
  <si>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</si>
  <si>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</si>
  <si>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</si>
  <si>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</si>
  <si>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</si>
  <si>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</si>
  <si>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</si>
  <si>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</si>
  <si>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</si>
  <si>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</si>
  <si>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</si>
  <si>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</si>
  <si>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</si>
  <si>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</si>
  <si>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</si>
  <si>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</si>
  <si>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</si>
  <si>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</si>
  <si>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</si>
  <si>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</si>
  <si>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</si>
  <si>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</si>
  <si>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</si>
  <si>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</si>
  <si>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</si>
  <si>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</si>
  <si>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</si>
  <si>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</si>
  <si>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</si>
  <si>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</si>
  <si>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</si>
  <si>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</si>
  <si>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</si>
  <si>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</si>
  <si>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</si>
  <si>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</si>
  <si>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</si>
  <si>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</si>
  <si>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</si>
  <si>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</si>
  <si>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</si>
  <si>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</si>
  <si>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</si>
  <si>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</si>
  <si>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</si>
  <si>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</si>
  <si>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</si>
  <si>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</si>
  <si>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</si>
  <si>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</si>
  <si>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</si>
  <si>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</si>
  <si>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</si>
  <si>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</si>
  <si>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</si>
  <si>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</si>
  <si>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</si>
  <si>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</si>
  <si>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</si>
  <si>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</si>
  <si>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</si>
  <si>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</si>
  <si>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</si>
  <si>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</si>
  <si>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</si>
  <si>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</si>
  <si>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</si>
  <si>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</si>
  <si>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</si>
  <si>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</si>
  <si>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</si>
  <si>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</si>
  <si>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</si>
  <si>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</si>
  <si>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</si>
  <si>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</si>
  <si>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</si>
  <si>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</si>
  <si>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</si>
  <si>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</si>
  <si>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</si>
  <si>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</si>
  <si>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</si>
  <si>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</si>
  <si>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</si>
  <si>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</si>
  <si>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</si>
  <si>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</si>
  <si>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</si>
  <si>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</si>
  <si>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</si>
  <si>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</si>
  <si>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</si>
  <si>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</si>
  <si>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</si>
  <si>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</si>
  <si>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</si>
  <si>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</si>
  <si>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</si>
  <si>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</si>
  <si>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</si>
  <si>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</si>
  <si>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</si>
  <si>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</si>
  <si>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</si>
  <si>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</si>
  <si>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</si>
  <si>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</si>
  <si>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</si>
  <si>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</si>
  <si>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</si>
  <si>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</si>
  <si>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</si>
  <si>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</si>
  <si>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</si>
  <si>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</si>
  <si>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</si>
  <si>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</si>
  <si>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</si>
  <si>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</si>
  <si>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</si>
  <si>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</si>
  <si>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</si>
  <si>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</si>
  <si>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</si>
  <si>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</si>
  <si>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</si>
  <si>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</si>
  <si>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</si>
  <si>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</si>
  <si>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</si>
  <si>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</si>
  <si>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</si>
  <si>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</si>
  <si>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</si>
  <si>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</si>
  <si>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</si>
  <si>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</si>
  <si>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</si>
  <si>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</si>
  <si>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</si>
  <si>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</si>
  <si>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</si>
  <si>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</si>
  <si>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</si>
  <si>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</si>
  <si>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</si>
  <si>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</si>
  <si>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</si>
  <si>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</si>
  <si>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</si>
  <si>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</si>
  <si>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</si>
  <si>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</si>
  <si>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</si>
  <si>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</si>
  <si>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</si>
  <si>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</si>
  <si>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</si>
  <si>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</si>
  <si>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</si>
  <si>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</si>
  <si>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</si>
  <si>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</si>
  <si>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</si>
  <si>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</si>
  <si>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</si>
  <si>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</si>
  <si>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</si>
  <si>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</si>
  <si>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</si>
  <si>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</si>
  <si>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</si>
  <si>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</si>
  <si>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</si>
  <si>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</si>
  <si>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</si>
  <si>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</si>
  <si>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</si>
  <si>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</si>
  <si>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</si>
  <si>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</si>
  <si>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</si>
  <si>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</si>
  <si>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</si>
  <si>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</si>
  <si>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</si>
  <si>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</si>
  <si>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</si>
  <si>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</si>
  <si>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</si>
  <si>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</si>
  <si>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</si>
  <si>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</si>
  <si>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</si>
  <si>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</si>
  <si>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</si>
  <si>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</si>
  <si>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</si>
  <si>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</si>
  <si>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</si>
  <si>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</si>
  <si>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</si>
  <si>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</si>
  <si>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</si>
  <si>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</si>
  <si>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</si>
  <si>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</si>
  <si>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</si>
  <si>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</si>
  <si>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</si>
  <si>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</si>
  <si>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</si>
  <si>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</si>
  <si>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</si>
  <si>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</si>
  <si>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</si>
  <si>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</si>
  <si>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</si>
  <si>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</si>
  <si>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</si>
  <si>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</si>
  <si>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</si>
  <si>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</si>
  <si>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</si>
  <si>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</si>
  <si>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</si>
  <si>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</si>
  <si>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</si>
  <si>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</si>
  <si>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</si>
  <si>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</si>
  <si>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</si>
  <si>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</si>
  <si>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</si>
  <si>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</si>
  <si>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</si>
  <si>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</si>
  <si>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</si>
  <si>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</si>
  <si>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</si>
  <si>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</si>
  <si>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</si>
  <si>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</si>
  <si>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</si>
  <si>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</si>
  <si>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</si>
  <si>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</si>
  <si>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</si>
  <si>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</si>
  <si>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</si>
  <si>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</si>
  <si>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</si>
  <si>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</si>
  <si>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</si>
  <si>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</si>
  <si>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</si>
  <si>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</si>
  <si>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</si>
  <si>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</si>
  <si>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</si>
  <si>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</si>
  <si>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</si>
  <si>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</si>
  <si>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</si>
  <si>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</si>
  <si>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</si>
  <si>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</si>
  <si>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</si>
  <si>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</si>
  <si>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</si>
  <si>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</si>
  <si>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</si>
  <si>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</si>
  <si>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</si>
  <si>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</si>
  <si>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</si>
  <si>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</si>
  <si>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</si>
  <si>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</si>
  <si>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</si>
  <si>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</si>
  <si>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</si>
  <si>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</si>
  <si>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</si>
  <si>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</si>
  <si>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</si>
  <si>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</si>
  <si>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</si>
  <si>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</si>
  <si>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</si>
  <si>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</si>
  <si>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</si>
  <si>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</si>
  <si>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</si>
  <si>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</si>
  <si>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</si>
  <si>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</si>
  <si>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</si>
  <si>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</si>
  <si>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</si>
  <si>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</si>
  <si>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</si>
  <si>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</si>
  <si>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</si>
  <si>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</si>
  <si>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</si>
  <si>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</si>
  <si>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</si>
  <si>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</si>
  <si>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</si>
  <si>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</si>
  <si>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</si>
  <si>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</si>
  <si>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</si>
  <si>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</si>
  <si>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</si>
  <si>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</si>
  <si>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</si>
  <si>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</si>
  <si>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</si>
  <si>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</si>
  <si>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</si>
  <si>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</si>
  <si>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</si>
  <si>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</si>
  <si>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</si>
  <si>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</si>
  <si>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</si>
  <si>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</si>
  <si>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</si>
  <si>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</si>
  <si>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</si>
  <si>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</si>
  <si>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</si>
  <si>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</si>
  <si>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</si>
  <si>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</si>
  <si>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</si>
  <si>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</si>
  <si>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</si>
  <si>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</si>
  <si>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</si>
  <si>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</si>
  <si>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</si>
  <si>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</si>
  <si>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</si>
  <si>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</si>
  <si>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</si>
  <si>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</si>
  <si>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</si>
  <si>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</si>
  <si>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</si>
  <si>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</si>
  <si>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</si>
  <si>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</si>
  <si>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</si>
  <si>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</si>
  <si>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</si>
  <si>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</si>
  <si>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</si>
  <si>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</si>
  <si>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</si>
  <si>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</si>
  <si>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</si>
  <si>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</si>
  <si>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</si>
  <si>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</si>
  <si>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</si>
  <si>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</si>
  <si>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</si>
  <si>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</si>
  <si>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</si>
  <si>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</si>
  <si>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</si>
  <si>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</si>
  <si>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</si>
  <si>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</si>
  <si>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</si>
  <si>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</si>
  <si>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</si>
  <si>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</si>
  <si>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</si>
  <si>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</si>
  <si>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</si>
  <si>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</si>
  <si>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</si>
  <si>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</si>
  <si>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</si>
  <si>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</si>
  <si>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</si>
  <si>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</si>
  <si>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</si>
  <si>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</si>
  <si>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</si>
  <si>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</si>
  <si>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</si>
  <si>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</si>
  <si>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</si>
  <si>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</si>
  <si>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</si>
  <si>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</si>
  <si>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</si>
  <si>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</si>
  <si>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</si>
  <si>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</si>
  <si>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</si>
  <si>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</si>
  <si>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</si>
  <si>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</si>
  <si>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</si>
  <si>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</si>
  <si>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</si>
  <si>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</si>
  <si>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</si>
  <si>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</si>
  <si>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</si>
  <si>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</si>
  <si>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</si>
  <si>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</si>
  <si>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</si>
  <si>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</si>
  <si>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</si>
  <si>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</si>
  <si>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</si>
  <si>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</si>
  <si>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</si>
  <si>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</si>
  <si>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</si>
  <si>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</si>
  <si>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</si>
  <si>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</si>
  <si>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</si>
  <si>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</si>
  <si>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</si>
  <si>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</si>
  <si>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</si>
  <si>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</si>
  <si>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</si>
  <si>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</si>
  <si>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</si>
  <si>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</si>
  <si>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</si>
  <si>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</si>
  <si>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</si>
  <si>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</si>
  <si>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</si>
  <si>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</si>
  <si>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</si>
  <si>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</si>
  <si>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</si>
  <si>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</si>
  <si>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</si>
  <si>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</si>
  <si>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</si>
  <si>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</si>
  <si>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</si>
  <si>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</si>
  <si>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</si>
  <si>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</si>
  <si>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</si>
  <si>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</si>
  <si>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</si>
  <si>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</si>
  <si>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</si>
  <si>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</si>
  <si>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</si>
  <si>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</si>
  <si>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</si>
  <si>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</si>
  <si>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</si>
  <si>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</si>
  <si>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</si>
  <si>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</si>
  <si>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</si>
  <si>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</si>
  <si>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</si>
  <si>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</si>
  <si>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</si>
  <si>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</si>
  <si>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</si>
  <si>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</si>
  <si>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</si>
  <si>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</si>
  <si>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</si>
  <si>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</si>
  <si>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</si>
  <si>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</si>
  <si>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</si>
  <si>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</si>
  <si>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</si>
  <si>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</si>
  <si>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</si>
  <si>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</si>
  <si>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</si>
  <si>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</si>
  <si>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</si>
  <si>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</si>
  <si>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</si>
  <si>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</si>
  <si>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</si>
  <si>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</si>
  <si>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</si>
  <si>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</si>
  <si>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</si>
  <si>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</si>
  <si>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</si>
  <si>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</si>
  <si>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</si>
  <si>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</si>
  <si>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</si>
  <si>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</si>
  <si>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</si>
  <si>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</si>
  <si>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</si>
  <si>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</si>
  <si>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</si>
  <si>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</si>
  <si>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</si>
  <si>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</si>
  <si>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</si>
  <si>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</si>
  <si>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</si>
  <si>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</si>
  <si>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</si>
  <si>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</si>
  <si>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</si>
  <si>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</si>
  <si>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</si>
  <si>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</si>
  <si>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</si>
  <si>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</si>
  <si>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</si>
  <si>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</si>
  <si>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</si>
  <si>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</si>
  <si>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</si>
  <si>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</si>
  <si>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</si>
  <si>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</si>
  <si>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</si>
  <si>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</si>
  <si>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</si>
  <si>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</si>
  <si>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</si>
  <si>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</si>
  <si>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</si>
  <si>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</si>
  <si>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</si>
  <si>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</si>
  <si>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</si>
  <si>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</si>
  <si>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</si>
  <si>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</si>
  <si>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</si>
  <si>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</si>
  <si>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</si>
  <si>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</si>
  <si>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</si>
  <si>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</si>
  <si>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</si>
  <si>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</si>
  <si>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</si>
  <si>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</si>
  <si>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</si>
  <si>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</si>
  <si>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</si>
  <si>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</si>
  <si>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</si>
  <si>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</si>
  <si>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</si>
  <si>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</si>
  <si>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</si>
  <si>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</si>
  <si>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</si>
  <si>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</si>
  <si>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</si>
  <si>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</si>
  <si>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</si>
  <si>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</si>
  <si>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</si>
  <si>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</si>
  <si>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</si>
  <si>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</si>
  <si>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</si>
  <si>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</si>
  <si>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</si>
  <si>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</si>
  <si>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</si>
  <si>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</si>
  <si>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</si>
  <si>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</si>
  <si>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</si>
  <si>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</si>
  <si>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</si>
  <si>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</si>
  <si>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</si>
  <si>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</si>
  <si>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</si>
  <si>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</si>
  <si>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</si>
  <si>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</si>
  <si>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</si>
  <si>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</si>
  <si>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</si>
  <si>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</si>
  <si>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</si>
  <si>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</si>
  <si>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</si>
  <si>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</si>
  <si>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</si>
  <si>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</si>
  <si>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</si>
  <si>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</si>
  <si>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</si>
  <si>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</si>
  <si>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</si>
  <si>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</si>
  <si>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</si>
  <si>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</si>
  <si>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</si>
  <si>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</si>
  <si>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</si>
  <si>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</si>
  <si>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</si>
  <si>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</si>
  <si>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</si>
  <si>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</si>
  <si>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</si>
  <si>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</si>
  <si>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</si>
  <si>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</si>
  <si>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</si>
  <si>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</si>
  <si>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</si>
  <si>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</si>
  <si>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</si>
  <si>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</si>
  <si>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</si>
  <si>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</si>
  <si>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</si>
  <si>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</si>
  <si>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</si>
  <si>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</si>
  <si>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</si>
  <si>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</si>
  <si>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</si>
  <si>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</si>
  <si>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</si>
  <si>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</si>
  <si>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</si>
  <si>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</si>
  <si>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</si>
  <si>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</si>
  <si>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</si>
  <si>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</si>
  <si>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</si>
  <si>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</si>
  <si>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</si>
  <si>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</si>
  <si>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</si>
  <si>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</si>
  <si>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</si>
  <si>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</si>
  <si>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</si>
  <si>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</si>
  <si>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</si>
  <si>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</si>
  <si>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</si>
  <si>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</si>
  <si>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</si>
  <si>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</si>
  <si>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</si>
  <si>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</si>
  <si>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</si>
  <si>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</si>
  <si>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</si>
  <si>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</si>
  <si>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</si>
  <si>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</si>
  <si>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</si>
  <si>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</si>
  <si>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</si>
  <si>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</si>
  <si>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</si>
  <si>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</si>
  <si>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</si>
  <si>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</si>
  <si>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</si>
  <si>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</si>
  <si>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</si>
  <si>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</si>
  <si>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</si>
  <si>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</si>
  <si>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</si>
  <si>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</si>
  <si>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</si>
  <si>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</si>
  <si>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</si>
  <si>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</si>
  <si>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</si>
  <si>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</si>
  <si>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</si>
  <si>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</si>
  <si>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</si>
  <si>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</si>
  <si>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</si>
  <si>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</si>
  <si>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</si>
  <si>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</si>
  <si>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</si>
  <si>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</si>
  <si>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</si>
  <si>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</si>
  <si>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</si>
  <si>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</si>
  <si>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</si>
  <si>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</si>
  <si>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</si>
  <si>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</si>
  <si>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</si>
  <si>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</si>
  <si>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</si>
  <si>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</si>
  <si>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</si>
  <si>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</si>
  <si>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</si>
  <si>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</si>
  <si>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</si>
  <si>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</si>
  <si>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</si>
  <si>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</si>
  <si>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</si>
  <si>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</si>
  <si>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</si>
  <si>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</si>
  <si>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</si>
  <si>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</si>
  <si>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</si>
  <si>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</si>
  <si>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</si>
  <si>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</si>
  <si>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</si>
  <si>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</si>
  <si>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</si>
  <si>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</si>
  <si>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</si>
  <si>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</si>
  <si>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</si>
  <si>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</si>
  <si>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</si>
  <si>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</si>
  <si>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</si>
  <si>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</si>
  <si>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</si>
  <si>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</si>
  <si>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</si>
  <si>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</si>
  <si>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</si>
  <si>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</si>
  <si>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</si>
  <si>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</si>
  <si>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</si>
  <si>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</si>
  <si>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</si>
  <si>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</si>
  <si>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</si>
  <si>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</si>
  <si>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</si>
  <si>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</si>
  <si>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</si>
  <si>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</si>
  <si>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</si>
  <si>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</si>
  <si>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</si>
  <si>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</si>
  <si>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</si>
  <si>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</si>
  <si>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</si>
  <si>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</si>
  <si>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</si>
  <si>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</si>
  <si>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</si>
  <si>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</si>
  <si>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</si>
  <si>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</si>
  <si>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</si>
  <si>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</si>
  <si>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</si>
  <si>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</si>
  <si>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</si>
  <si>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</si>
  <si>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</si>
  <si>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</si>
  <si>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</si>
  <si>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</si>
  <si>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</si>
  <si>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</si>
  <si>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</si>
  <si>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</si>
  <si>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</si>
  <si>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</si>
  <si>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</si>
  <si>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</si>
  <si>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</si>
  <si>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</si>
  <si>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</si>
  <si>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</si>
  <si>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</si>
  <si>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</si>
  <si>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</si>
  <si>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</si>
  <si>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</si>
  <si>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</si>
  <si>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</si>
  <si>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</si>
  <si>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</si>
  <si>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</si>
  <si>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</si>
  <si>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</si>
  <si>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</si>
  <si>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</si>
  <si>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</si>
  <si>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</si>
  <si>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</si>
  <si>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</si>
  <si>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</si>
  <si>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</si>
  <si>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</si>
  <si>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</si>
  <si>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</si>
  <si>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</si>
  <si>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</si>
  <si>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</si>
  <si>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</si>
  <si>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</si>
  <si>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</si>
  <si>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</si>
  <si>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</si>
  <si>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</si>
  <si>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</si>
  <si>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</si>
  <si>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</si>
  <si>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</si>
  <si>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</si>
  <si>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</si>
  <si>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</si>
  <si>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</si>
  <si>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</si>
  <si>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</si>
  <si>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</si>
  <si>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</si>
  <si>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</si>
  <si>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</si>
  <si>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</si>
  <si>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</si>
  <si>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</si>
  <si>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</si>
  <si>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</si>
  <si>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</si>
  <si>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</si>
  <si>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</si>
  <si>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</si>
  <si>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</si>
  <si>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</si>
  <si>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</si>
  <si>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</si>
  <si>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</si>
  <si>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</si>
  <si>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</si>
  <si>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</si>
  <si>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</si>
  <si>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</si>
  <si>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</si>
  <si>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</si>
  <si>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</si>
  <si>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</si>
  <si>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</si>
  <si>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</si>
  <si>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</si>
  <si>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</si>
  <si>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</si>
  <si>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</si>
  <si>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</si>
  <si>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</si>
  <si>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</si>
  <si>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</si>
  <si>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</si>
  <si>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</si>
  <si>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</si>
  <si>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</si>
  <si>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</si>
  <si>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</si>
  <si>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</si>
  <si>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</si>
  <si>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</si>
  <si>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</si>
  <si>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</si>
  <si>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</si>
  <si>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</si>
  <si>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</si>
  <si>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</si>
  <si>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</si>
  <si>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</si>
  <si>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</si>
  <si>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</si>
  <si>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</si>
  <si>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</si>
  <si>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</si>
  <si>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</si>
  <si>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</si>
  <si>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</si>
  <si>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</si>
  <si>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</si>
  <si>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</si>
  <si>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</si>
  <si>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</si>
  <si>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</si>
  <si>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</si>
  <si>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</si>
  <si>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</si>
  <si>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</si>
  <si>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</si>
  <si>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</si>
  <si>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</si>
  <si>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</si>
  <si>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</si>
  <si>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</si>
  <si>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</si>
  <si>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</si>
  <si>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</si>
  <si>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</si>
  <si>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</si>
  <si>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</si>
  <si>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</si>
  <si>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</si>
  <si>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</si>
  <si>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</si>
  <si>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</si>
  <si>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</si>
  <si>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</si>
  <si>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</si>
  <si>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</si>
  <si>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</si>
  <si>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</si>
  <si>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</si>
  <si>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</si>
  <si>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</si>
  <si>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</si>
  <si>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</si>
  <si>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</si>
  <si>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</si>
  <si>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</si>
  <si>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</si>
  <si>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</si>
  <si>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</si>
  <si>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</si>
  <si>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</si>
  <si>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</si>
  <si>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</si>
  <si>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</si>
  <si>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</si>
  <si>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</si>
  <si>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</si>
  <si>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</si>
  <si>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</si>
  <si>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</si>
  <si>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</si>
  <si>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</si>
  <si>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</si>
  <si>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</si>
  <si>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</si>
  <si>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</si>
  <si>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</si>
  <si>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</si>
  <si>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</si>
  <si>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</si>
  <si>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</si>
  <si>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</si>
  <si>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</si>
  <si>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</si>
  <si>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</si>
  <si>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</si>
  <si>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</si>
  <si>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</si>
  <si>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</si>
  <si>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</si>
  <si>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</si>
  <si>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</si>
  <si>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</si>
  <si>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</si>
  <si>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</si>
  <si>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</si>
  <si>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</si>
  <si>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</si>
  <si>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</si>
  <si>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</si>
  <si>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</si>
  <si>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</si>
  <si>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</si>
  <si>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</si>
  <si>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</si>
  <si>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</si>
  <si>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</si>
  <si>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</si>
  <si>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</si>
  <si>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</si>
  <si>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</si>
  <si>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</si>
  <si>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</si>
  <si>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</si>
  <si>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</si>
  <si>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</si>
  <si>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</si>
  <si>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</si>
  <si>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</si>
  <si>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</si>
  <si>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</si>
  <si>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</si>
  <si>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</si>
  <si>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</si>
  <si>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</si>
  <si>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</si>
  <si>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</si>
  <si>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</si>
  <si>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</si>
  <si>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</si>
  <si>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</si>
  <si>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</si>
  <si>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</si>
  <si>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</si>
  <si>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</si>
  <si>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</si>
  <si>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</si>
  <si>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</si>
  <si>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</si>
  <si>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</si>
  <si>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</si>
  <si>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</si>
  <si>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</si>
  <si>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</si>
  <si>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</si>
  <si>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</si>
  <si>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</si>
  <si>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</si>
  <si>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</si>
  <si>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</si>
  <si>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</si>
  <si>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</si>
  <si>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</si>
  <si>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</si>
  <si>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</si>
  <si>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</si>
  <si>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</si>
  <si>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</si>
  <si>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</si>
  <si>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</si>
  <si>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</si>
  <si>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</si>
  <si>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</si>
  <si>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</si>
  <si>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</si>
  <si>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</si>
  <si>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</si>
  <si>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</si>
  <si>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</si>
  <si>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</si>
  <si>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</si>
  <si>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</si>
  <si>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</si>
  <si>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</si>
  <si>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</si>
  <si>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</si>
  <si>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</si>
  <si>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</si>
  <si>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</si>
  <si>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</si>
  <si>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</si>
  <si>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</si>
  <si>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</si>
  <si>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</si>
  <si>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</si>
  <si>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</si>
  <si>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</si>
  <si>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</si>
  <si>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</si>
  <si>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</si>
  <si>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</si>
  <si>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</si>
  <si>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</si>
  <si>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</si>
  <si>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</si>
  <si>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</si>
  <si>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</si>
  <si>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</si>
  <si>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</si>
  <si>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</si>
  <si>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</si>
  <si>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</si>
  <si>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</si>
  <si>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</si>
  <si>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</si>
  <si>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</si>
  <si>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</si>
  <si>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</si>
  <si>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</si>
  <si>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</si>
  <si>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</si>
  <si>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</si>
  <si>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</si>
  <si>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</si>
  <si>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</si>
  <si>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</si>
  <si>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</si>
  <si>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</si>
  <si>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</si>
  <si>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</si>
  <si>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</si>
  <si>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</si>
  <si>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</si>
  <si>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</si>
  <si>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</si>
  <si>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</si>
  <si>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</si>
  <si>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</si>
  <si>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</si>
  <si>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</si>
  <si>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</si>
  <si>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</si>
  <si>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</si>
  <si>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</si>
  <si>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</si>
  <si>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</si>
  <si>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</si>
  <si>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</si>
  <si>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</si>
  <si>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</si>
  <si>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</si>
  <si>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</si>
  <si>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</si>
  <si>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</si>
  <si>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</si>
  <si>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</si>
  <si>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</si>
  <si>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</si>
  <si>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</si>
  <si>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</si>
  <si>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</si>
  <si>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</si>
  <si>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</si>
  <si>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</si>
  <si>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</si>
  <si>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</si>
  <si>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</si>
  <si>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</si>
  <si>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</si>
  <si>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</si>
  <si>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</si>
  <si>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</si>
  <si>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</si>
  <si>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</si>
  <si>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</si>
  <si>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</si>
  <si>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</si>
  <si>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</si>
  <si>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</si>
  <si>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</si>
  <si>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</si>
  <si>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</si>
  <si>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</si>
  <si>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</si>
  <si>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</si>
  <si>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</si>
  <si>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</si>
  <si>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</si>
  <si>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</si>
  <si>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</si>
  <si>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</si>
  <si>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</si>
  <si>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</si>
  <si>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</si>
  <si>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</si>
  <si>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</si>
  <si>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</si>
  <si>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</si>
  <si>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</si>
  <si>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</si>
  <si>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</si>
  <si>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</si>
  <si>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</si>
  <si>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</si>
  <si>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</si>
  <si>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</si>
  <si>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</si>
  <si>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</si>
  <si>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</si>
  <si>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</si>
  <si>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</si>
  <si>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</si>
  <si>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</si>
  <si>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</si>
  <si>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</si>
  <si>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</si>
  <si>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</si>
  <si>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</si>
  <si>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</si>
  <si>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</si>
  <si>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</si>
  <si>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</si>
  <si>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</si>
  <si>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</si>
  <si>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</si>
  <si>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</si>
  <si>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</si>
  <si>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</si>
  <si>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</si>
  <si>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</si>
  <si>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</si>
  <si>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</si>
  <si>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</si>
  <si>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</si>
  <si>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</si>
  <si>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</si>
  <si>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</si>
  <si>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</si>
  <si>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</si>
  <si>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</si>
  <si>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</si>
  <si>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</si>
  <si>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</si>
  <si>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</si>
  <si>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</si>
  <si>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</si>
  <si>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</si>
  <si>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</si>
  <si>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</si>
  <si>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</si>
  <si>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</si>
  <si>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</si>
  <si>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</si>
  <si>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</si>
  <si>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</si>
  <si>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</si>
  <si>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</si>
  <si>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</si>
  <si>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</si>
  <si>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</si>
  <si>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</si>
  <si>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</si>
  <si>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</si>
  <si>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</si>
  <si>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</si>
  <si>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</si>
  <si>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</si>
  <si>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</si>
  <si>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</si>
  <si>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</si>
  <si>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</si>
  <si>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</si>
  <si>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</si>
  <si>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</si>
  <si>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</si>
  <si>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</si>
  <si>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</si>
  <si>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</si>
  <si>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</si>
  <si>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</si>
  <si>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</si>
  <si>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</si>
  <si>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</si>
  <si>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</si>
  <si>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</si>
  <si>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</si>
  <si>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</si>
  <si>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</si>
  <si>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</si>
  <si>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</si>
  <si>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</si>
  <si>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</si>
  <si>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</si>
  <si>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</si>
  <si>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</si>
  <si>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</si>
  <si>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</si>
  <si>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</si>
  <si>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</si>
  <si>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</si>
  <si>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</si>
  <si>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</si>
  <si>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</si>
  <si>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</si>
  <si>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</si>
  <si>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</si>
  <si>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</si>
  <si>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</si>
  <si>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</si>
  <si>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</si>
  <si>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</si>
  <si>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</si>
  <si>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</si>
  <si>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</si>
  <si>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</si>
  <si>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</si>
  <si>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</si>
  <si>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</si>
  <si>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</si>
  <si>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</si>
  <si>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</si>
  <si>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</si>
  <si>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</si>
  <si>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</si>
  <si>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</si>
  <si>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</si>
  <si>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</si>
  <si>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</si>
  <si>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</si>
  <si>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</si>
  <si>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</si>
  <si>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</si>
  <si>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</si>
  <si>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</si>
  <si>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</si>
  <si>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</si>
  <si>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</si>
  <si>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</si>
  <si>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</si>
  <si>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</si>
  <si>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</si>
  <si>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</si>
  <si>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</si>
  <si>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</si>
  <si>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</si>
  <si>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</si>
  <si>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</si>
  <si>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</si>
  <si>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</si>
  <si>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</si>
  <si>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</si>
  <si>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</si>
  <si>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</si>
  <si>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</si>
  <si>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</si>
  <si>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</si>
  <si>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</si>
  <si>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</si>
  <si>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</si>
  <si>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</si>
  <si>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</si>
  <si>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</si>
  <si>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</si>
  <si>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</si>
  <si>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</si>
  <si>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</si>
  <si>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</si>
  <si>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</si>
  <si>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</si>
  <si>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</si>
  <si>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</si>
  <si>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</si>
  <si>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</si>
  <si>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</si>
  <si>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</si>
  <si>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</si>
  <si>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</si>
  <si>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</si>
  <si>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</si>
  <si>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</si>
  <si>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</si>
  <si>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</si>
  <si>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</si>
  <si>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</si>
  <si>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</si>
  <si>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</si>
  <si>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</si>
  <si>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</si>
  <si>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</si>
  <si>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</si>
  <si>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</si>
  <si>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</si>
  <si>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</si>
  <si>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</si>
  <si>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</si>
  <si>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</si>
  <si>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</si>
  <si>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</si>
  <si>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</si>
  <si>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</si>
  <si>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</si>
  <si>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</si>
  <si>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</si>
  <si>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</si>
  <si>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</si>
  <si>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</si>
  <si>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</si>
  <si>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</si>
  <si>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</si>
  <si>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</si>
  <si>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</si>
  <si>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</si>
  <si>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</si>
  <si>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</si>
  <si>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</si>
  <si>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</si>
  <si>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</si>
  <si>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</si>
  <si>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</si>
  <si>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</si>
  <si>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</si>
  <si>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</si>
  <si>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</si>
  <si>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</si>
  <si>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</si>
  <si>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</si>
  <si>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</si>
  <si>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</si>
  <si>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</si>
  <si>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</si>
  <si>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</si>
  <si>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</si>
  <si>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</si>
  <si>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</si>
  <si>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</si>
  <si>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</si>
  <si>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</si>
  <si>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</si>
  <si>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</si>
  <si>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</si>
  <si>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</si>
  <si>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</si>
  <si>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</si>
  <si>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</si>
  <si>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</si>
  <si>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</si>
  <si>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</si>
  <si>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</si>
  <si>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</si>
  <si>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</si>
  <si>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</si>
  <si>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</si>
  <si>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</si>
  <si>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</si>
  <si>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</si>
  <si>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</si>
  <si>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</si>
  <si>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</si>
  <si>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</si>
  <si>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</si>
  <si>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</si>
  <si>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</si>
  <si>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</si>
  <si>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</si>
  <si>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</si>
  <si>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</si>
  <si>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</si>
  <si>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</si>
  <si>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</si>
  <si>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</si>
  <si>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</si>
  <si>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</si>
  <si>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</si>
  <si>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</si>
  <si>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</si>
  <si>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</si>
  <si>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</si>
  <si>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</si>
  <si>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</si>
  <si>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</si>
  <si>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</si>
  <si>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</si>
  <si>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</si>
  <si>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</si>
  <si>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</si>
  <si>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</si>
  <si>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</si>
  <si>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</si>
  <si>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</si>
  <si>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</si>
  <si>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</si>
  <si>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</si>
  <si>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</si>
  <si>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</si>
  <si>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</si>
  <si>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</si>
  <si>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</si>
  <si>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</si>
  <si>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</si>
  <si>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</si>
  <si>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</si>
  <si>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</si>
  <si>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</si>
  <si>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</si>
  <si>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</si>
  <si>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</si>
  <si>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</si>
  <si>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</si>
  <si>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</si>
  <si>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</si>
  <si>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</si>
  <si>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</si>
  <si>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</si>
  <si>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</si>
  <si>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</si>
  <si>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</si>
  <si>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</si>
  <si>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</si>
  <si>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</si>
  <si>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</si>
  <si>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</si>
  <si>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</si>
  <si>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</si>
  <si>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</si>
  <si>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</si>
  <si>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</si>
  <si>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</si>
  <si>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</si>
  <si>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</si>
  <si>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</si>
  <si>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</si>
  <si>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</si>
  <si>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</si>
  <si>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</si>
  <si>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</si>
  <si>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</si>
  <si>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</si>
  <si>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</si>
  <si>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</si>
  <si>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</si>
  <si>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</si>
  <si>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</si>
  <si>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</si>
  <si>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</si>
  <si>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</si>
  <si>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</si>
  <si>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</si>
  <si>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</si>
  <si>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</si>
  <si>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</si>
  <si>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</si>
  <si>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</si>
  <si>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</si>
  <si>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</si>
  <si>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</si>
  <si>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</si>
  <si>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</si>
  <si>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</si>
  <si>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</si>
  <si>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</si>
  <si>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</si>
  <si>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</si>
  <si>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</si>
  <si>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</si>
  <si>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</si>
  <si>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</si>
  <si>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</si>
  <si>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</si>
  <si>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</si>
  <si>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</si>
  <si>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</si>
  <si>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</si>
  <si>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</si>
  <si>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</si>
  <si>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</si>
  <si>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</si>
  <si>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</si>
  <si>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</si>
  <si>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</si>
  <si>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</si>
  <si>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</si>
  <si>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</si>
  <si>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</si>
  <si>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</si>
  <si>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</si>
  <si>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</si>
  <si>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</si>
  <si>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</si>
  <si>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</si>
  <si>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</si>
  <si>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</si>
  <si>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</si>
  <si>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</si>
  <si>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</si>
  <si>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</si>
  <si>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</si>
  <si>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</si>
  <si>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</si>
  <si>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</si>
  <si>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</si>
  <si>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</si>
  <si>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</si>
  <si>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</si>
  <si>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</si>
  <si>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</si>
  <si>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</si>
  <si>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</si>
  <si>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</si>
  <si>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</si>
  <si>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</si>
  <si>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</si>
  <si>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</si>
  <si>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</si>
  <si>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</si>
  <si>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</si>
  <si>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</si>
  <si>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</si>
  <si>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</si>
  <si>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</si>
  <si>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</si>
  <si>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</si>
  <si>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</si>
  <si>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</si>
  <si>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</si>
  <si>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</si>
  <si>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</si>
  <si>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</si>
  <si>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</si>
  <si>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</si>
  <si>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</si>
  <si>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</si>
  <si>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</si>
  <si>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</si>
  <si>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</si>
  <si>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</si>
  <si>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</si>
  <si>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</si>
  <si>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</si>
  <si>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</si>
  <si>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</si>
  <si>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</si>
  <si>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</si>
  <si>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</si>
  <si>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</si>
  <si>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</si>
  <si>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</si>
  <si>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</si>
  <si>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</si>
  <si>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</si>
  <si>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</si>
  <si>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</si>
  <si>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</si>
  <si>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</si>
  <si>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</si>
  <si>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</si>
  <si>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</si>
  <si>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</si>
  <si>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</si>
  <si>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</si>
  <si>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</si>
  <si>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</si>
  <si>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</si>
  <si>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</si>
  <si>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</si>
  <si>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</si>
  <si>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</si>
  <si>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</si>
  <si>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</si>
  <si>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</si>
  <si>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</si>
  <si>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</si>
  <si>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</si>
  <si>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</si>
  <si>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</si>
  <si>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</si>
  <si>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</si>
  <si>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</si>
  <si>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</si>
  <si>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</si>
  <si>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</si>
  <si>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</si>
  <si>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</si>
  <si>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</si>
  <si>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</si>
  <si>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</si>
  <si>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</si>
  <si>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</si>
  <si>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</si>
  <si>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</si>
  <si>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</si>
  <si>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</si>
  <si>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</si>
  <si>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</si>
  <si>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</si>
  <si>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</si>
  <si>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</si>
  <si>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</si>
  <si>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</si>
  <si>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</si>
  <si>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</si>
  <si>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</si>
  <si>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</si>
  <si>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</si>
  <si>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</si>
  <si>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</si>
  <si>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</si>
  <si>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</si>
  <si>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</si>
  <si>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</si>
  <si>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</si>
  <si>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</si>
  <si>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</si>
  <si>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</si>
  <si>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</si>
  <si>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</si>
  <si>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</si>
  <si>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</si>
  <si>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</si>
  <si>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</si>
  <si>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</si>
  <si>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</si>
  <si>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</si>
  <si>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</si>
  <si>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</si>
  <si>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</si>
  <si>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</si>
  <si>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</si>
  <si>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</si>
  <si>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</si>
  <si>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</si>
  <si>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</si>
  <si>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</si>
  <si>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</si>
  <si>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</si>
  <si>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</si>
  <si>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</si>
  <si>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</si>
  <si>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</si>
  <si>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</si>
  <si>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</si>
  <si>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</si>
  <si>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</si>
  <si>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</si>
  <si>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</si>
  <si>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</si>
  <si>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</si>
  <si>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</si>
  <si>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</si>
  <si>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</si>
  <si>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</si>
  <si>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</si>
  <si>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</si>
  <si>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</si>
  <si>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</si>
  <si>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</si>
  <si>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</si>
  <si>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</si>
  <si>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</si>
  <si>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</si>
  <si>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</si>
  <si>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</si>
  <si>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</si>
  <si>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</si>
  <si>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</si>
  <si>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</si>
  <si>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</si>
  <si>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</si>
  <si>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</si>
  <si>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</si>
  <si>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</si>
  <si>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</si>
  <si>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</si>
  <si>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</si>
  <si>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</si>
  <si>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</si>
  <si>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</si>
  <si>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</si>
  <si>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</si>
  <si>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</si>
  <si>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</si>
  <si>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</si>
  <si>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</si>
  <si>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</si>
  <si>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</si>
  <si>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</si>
  <si>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</si>
  <si>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</si>
  <si>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</si>
  <si>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</si>
  <si>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</si>
  <si>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</si>
  <si>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</si>
  <si>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</si>
  <si>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</si>
  <si>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</si>
  <si>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</si>
  <si>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</si>
  <si>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</si>
  <si>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</si>
  <si>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</si>
  <si>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</si>
  <si>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</si>
  <si>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</si>
  <si>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</si>
  <si>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</si>
  <si>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</si>
  <si>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</si>
  <si>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</si>
  <si>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</si>
  <si>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</si>
  <si>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</si>
  <si>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</si>
  <si>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</si>
  <si>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</si>
  <si>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</si>
  <si>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</si>
  <si>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</si>
  <si>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</si>
  <si>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</si>
  <si>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</si>
  <si>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</si>
  <si>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</si>
  <si>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</si>
  <si>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</si>
  <si>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</si>
  <si>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</si>
  <si>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</si>
  <si>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</si>
  <si>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</si>
  <si>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</si>
  <si>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</si>
  <si>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</si>
  <si>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</si>
  <si>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</si>
  <si>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</si>
  <si>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</si>
  <si>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</si>
  <si>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</si>
  <si>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</si>
  <si>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</si>
  <si>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</si>
  <si>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</si>
  <si>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</si>
  <si>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</si>
  <si>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</si>
  <si>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</si>
  <si>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</si>
  <si>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</si>
  <si>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</si>
  <si>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</si>
  <si>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</si>
  <si>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</si>
  <si>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</si>
  <si>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</si>
  <si>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</si>
  <si>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</si>
  <si>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</si>
  <si>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</si>
  <si>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</si>
  <si>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</si>
  <si>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</si>
  <si>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</si>
  <si>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</si>
  <si>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</si>
  <si>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</si>
  <si>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</si>
  <si>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</si>
  <si>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</si>
  <si>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</si>
  <si>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</si>
  <si>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</si>
  <si>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</si>
  <si>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</si>
  <si>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</si>
  <si>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</si>
  <si>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</si>
  <si>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</si>
  <si>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</si>
  <si>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</si>
  <si>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</si>
  <si>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</si>
  <si>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</si>
  <si>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</si>
  <si>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</si>
  <si>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</si>
  <si>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</si>
  <si>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</si>
  <si>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</si>
  <si>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</si>
  <si>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</si>
  <si>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</si>
  <si>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</si>
  <si>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</si>
  <si>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</si>
  <si>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</si>
  <si>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</si>
  <si>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</si>
  <si>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</si>
  <si>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</si>
  <si>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</si>
  <si>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</si>
  <si>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</si>
  <si>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</si>
  <si>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</si>
  <si>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</si>
  <si>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</si>
  <si>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</si>
  <si>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</si>
  <si>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</si>
  <si>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</si>
  <si>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</si>
  <si>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</si>
  <si>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</si>
  <si>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</si>
  <si>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</si>
  <si>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</si>
  <si>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</si>
  <si>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</si>
  <si>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</si>
  <si>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</si>
  <si>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</si>
  <si>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</si>
  <si>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</si>
  <si>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</si>
  <si>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</si>
  <si>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</si>
  <si>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</si>
  <si>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</si>
  <si>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</si>
  <si>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</si>
  <si>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</si>
  <si>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</si>
  <si>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</si>
  <si>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</si>
  <si>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</si>
  <si>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</si>
  <si>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</si>
  <si>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</si>
  <si>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</si>
  <si>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</si>
  <si>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</si>
  <si>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</si>
  <si>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</si>
  <si>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</si>
  <si>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</si>
  <si>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</si>
  <si>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</si>
  <si>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</si>
  <si>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</si>
  <si>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</si>
  <si>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</si>
  <si>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</si>
  <si>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</si>
  <si>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</si>
  <si>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</si>
  <si>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</si>
  <si>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</si>
  <si>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</si>
  <si>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</si>
  <si>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</si>
  <si>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</si>
  <si>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</si>
  <si>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</si>
  <si>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</si>
  <si>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</si>
  <si>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</si>
  <si>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</si>
  <si>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</si>
  <si>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</si>
  <si>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</si>
  <si>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</si>
  <si>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</si>
  <si>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</si>
  <si>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</si>
  <si>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</si>
  <si>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</si>
  <si>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</si>
  <si>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</si>
  <si>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</si>
  <si>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</si>
  <si>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</si>
  <si>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</si>
  <si>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</si>
  <si>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</si>
  <si>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</si>
  <si>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</si>
  <si>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</si>
  <si>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</si>
  <si>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</si>
  <si>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</si>
  <si>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</si>
  <si>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</si>
  <si>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</si>
  <si>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</si>
  <si>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</si>
  <si>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</si>
  <si>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</si>
  <si>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</si>
  <si>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</si>
  <si>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</si>
  <si>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</si>
  <si>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</si>
  <si>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</si>
  <si>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</si>
  <si>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</si>
  <si>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</si>
  <si>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</si>
  <si>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</si>
  <si>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</si>
  <si>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</si>
  <si>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</si>
  <si>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</si>
  <si>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</si>
  <si>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</si>
  <si>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</si>
  <si>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</si>
  <si>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</si>
  <si>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</si>
  <si>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</si>
  <si>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</si>
  <si>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</si>
  <si>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</si>
  <si>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</si>
  <si>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</si>
  <si>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</si>
  <si>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</si>
  <si>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</si>
  <si>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</si>
  <si>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</si>
  <si>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</si>
  <si>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</si>
  <si>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</si>
  <si>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</si>
  <si>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</si>
  <si>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</si>
  <si>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</si>
  <si>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</si>
  <si>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</si>
  <si>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</si>
  <si>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</si>
  <si>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</si>
  <si>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</si>
  <si>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</si>
  <si>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</si>
  <si>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</si>
  <si>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</si>
  <si>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</si>
  <si>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</si>
  <si>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</si>
  <si>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</si>
  <si>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</si>
  <si>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</si>
  <si>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</si>
  <si>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</si>
  <si>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</si>
  <si>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</si>
  <si>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</si>
  <si>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</si>
  <si>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</si>
  <si>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</si>
  <si>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</si>
  <si>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</si>
  <si>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</si>
  <si>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</si>
  <si>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</si>
  <si>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</si>
  <si>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</si>
  <si>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</si>
  <si>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</si>
  <si>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</si>
  <si>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</si>
  <si>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</si>
  <si>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</si>
  <si>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</si>
  <si>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</si>
  <si>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</si>
  <si>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</si>
  <si>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</si>
  <si>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</si>
  <si>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</si>
  <si>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</si>
  <si>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</si>
  <si>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</si>
  <si>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</si>
  <si>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</si>
  <si>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</si>
  <si>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</si>
  <si>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</si>
  <si>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</si>
  <si>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</si>
  <si>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</si>
  <si>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</si>
  <si>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</si>
  <si>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</si>
  <si>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</si>
  <si>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</si>
  <si>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</si>
  <si>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</si>
  <si>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</si>
  <si>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</si>
  <si>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</si>
  <si>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</si>
  <si>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</si>
  <si>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</si>
  <si>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</si>
  <si>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</si>
  <si>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</si>
  <si>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</si>
  <si>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</si>
  <si>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</si>
  <si>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</si>
  <si>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</si>
  <si>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</si>
  <si>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</si>
  <si>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</si>
  <si>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</si>
  <si>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</si>
  <si>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</si>
  <si>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</si>
  <si>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</si>
  <si>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</si>
  <si>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</si>
  <si>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</si>
  <si>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</si>
  <si>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</si>
  <si>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</si>
  <si>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</si>
  <si>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</si>
  <si>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</si>
  <si>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</si>
  <si>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</si>
  <si>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</si>
  <si>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</si>
  <si>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</si>
  <si>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</si>
  <si>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</si>
  <si>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</si>
  <si>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</si>
  <si>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</si>
  <si>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</si>
  <si>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</si>
  <si>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</si>
  <si>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</si>
  <si>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</si>
  <si>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</si>
  <si>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</si>
  <si>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</si>
  <si>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</si>
  <si>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</si>
  <si>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</si>
  <si>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</si>
  <si>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</si>
  <si>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</si>
  <si>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</si>
  <si>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</si>
  <si>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</si>
  <si>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</si>
  <si>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</si>
  <si>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</si>
  <si>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</si>
  <si>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</si>
  <si>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</si>
  <si>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</si>
  <si>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</si>
  <si>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</si>
  <si>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</si>
  <si>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</si>
  <si>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</si>
  <si>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</si>
  <si>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</si>
  <si>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</si>
  <si>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</si>
  <si>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</si>
  <si>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</si>
  <si>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</si>
  <si>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</si>
  <si>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</si>
  <si>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</si>
  <si>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</si>
  <si>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</si>
  <si>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</si>
  <si>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</si>
  <si>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</si>
  <si>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</si>
  <si>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</si>
  <si>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</si>
  <si>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</si>
  <si>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</si>
  <si>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</si>
  <si>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</si>
  <si>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</si>
  <si>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</si>
  <si>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</si>
  <si>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</si>
  <si>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</si>
  <si>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</si>
  <si>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</si>
  <si>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</si>
  <si>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</si>
  <si>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</si>
  <si>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</si>
  <si>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</si>
  <si>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</si>
  <si>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</si>
  <si>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</si>
  <si>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</si>
  <si>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</si>
  <si>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</si>
  <si>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</si>
  <si>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</si>
  <si>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</si>
  <si>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</si>
  <si>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</si>
  <si>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</si>
  <si>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</si>
  <si>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</si>
  <si>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</si>
  <si>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</si>
  <si>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</si>
  <si>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</si>
  <si>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</si>
  <si>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</si>
  <si>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</si>
  <si>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</si>
  <si>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</si>
  <si>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</si>
  <si>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</si>
  <si>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</si>
  <si>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</si>
  <si>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</si>
  <si>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</si>
  <si>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</si>
  <si>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</si>
  <si>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</si>
  <si>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</si>
  <si>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</si>
  <si>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</si>
  <si>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</si>
  <si>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</si>
  <si>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</si>
  <si>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</si>
  <si>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</si>
  <si>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</si>
  <si>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</si>
  <si>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</si>
  <si>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</si>
  <si>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</si>
  <si>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</si>
  <si>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</si>
  <si>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</si>
  <si>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</si>
  <si>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</si>
  <si>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</si>
  <si>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</si>
  <si>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</si>
  <si>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</si>
  <si>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</si>
  <si>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</si>
  <si>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</si>
  <si>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</si>
  <si>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</si>
  <si>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</si>
  <si>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</si>
  <si>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</si>
  <si>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</si>
  <si>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</si>
  <si>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</si>
  <si>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</si>
  <si>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</si>
  <si>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</si>
  <si>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</si>
  <si>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</si>
  <si>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</si>
  <si>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</si>
  <si>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</si>
  <si>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</si>
  <si>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</si>
  <si>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</si>
  <si>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</si>
  <si>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</si>
  <si>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</si>
  <si>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</si>
  <si>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</si>
  <si>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</si>
  <si>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</si>
  <si>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</si>
  <si>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</si>
  <si>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</si>
  <si>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</si>
  <si>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</si>
  <si>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</si>
  <si>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</si>
  <si>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</si>
  <si>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</si>
  <si>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</si>
  <si>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</si>
  <si>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</si>
  <si>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</si>
  <si>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</si>
  <si>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</si>
  <si>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</si>
  <si>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</si>
  <si>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</si>
  <si>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</si>
  <si>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</si>
  <si>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</si>
  <si>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</si>
  <si>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</si>
  <si>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</si>
  <si>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</si>
  <si>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</si>
  <si>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</si>
  <si>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</si>
  <si>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</si>
  <si>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</si>
  <si>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</si>
  <si>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</si>
  <si>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</si>
  <si>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</si>
  <si>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</si>
  <si>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</si>
  <si>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</si>
  <si>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</si>
  <si>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</si>
  <si>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</si>
  <si>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</si>
  <si>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</si>
  <si>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</si>
  <si>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</si>
  <si>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</si>
  <si>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</si>
  <si>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</si>
  <si>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</si>
  <si>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</si>
  <si>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</si>
  <si>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</si>
  <si>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</si>
  <si>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</si>
  <si>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</si>
  <si>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</si>
  <si>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</si>
  <si>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</si>
  <si>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</si>
  <si>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</si>
  <si>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</si>
  <si>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</si>
  <si>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</si>
  <si>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</si>
  <si>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</si>
  <si>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</si>
  <si>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</si>
  <si>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</si>
  <si>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</si>
  <si>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</si>
  <si>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</si>
  <si>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</si>
  <si>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</si>
  <si>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</si>
  <si>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</si>
  <si>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</si>
  <si>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</si>
  <si>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</si>
  <si>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</si>
  <si>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</si>
  <si>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</si>
  <si>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</si>
  <si>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</si>
  <si>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</si>
  <si>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</si>
  <si>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</si>
  <si>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</si>
  <si>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</si>
  <si>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</si>
  <si>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</si>
  <si>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</si>
  <si>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</si>
  <si>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</si>
  <si>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</si>
  <si>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</si>
  <si>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</si>
  <si>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</si>
  <si>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</si>
  <si>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</si>
  <si>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</si>
  <si>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</si>
  <si>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</si>
  <si>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</si>
  <si>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</si>
  <si>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</si>
  <si>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</si>
  <si>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</si>
  <si>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</si>
  <si>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</si>
  <si>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</si>
  <si>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</si>
  <si>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</si>
  <si>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</si>
  <si>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</si>
  <si>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</si>
  <si>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</si>
  <si>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</si>
  <si>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</si>
  <si>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</si>
  <si>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</si>
  <si>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</si>
  <si>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</si>
  <si>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</si>
  <si>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</si>
  <si>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</si>
  <si>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</si>
  <si>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</si>
  <si>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</si>
  <si>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</si>
  <si>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</si>
  <si>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</si>
  <si>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</si>
  <si>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</si>
  <si>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</si>
  <si>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</si>
  <si>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</si>
  <si>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</si>
  <si>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</si>
  <si>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</si>
  <si>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</si>
  <si>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</si>
  <si>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</si>
  <si>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</si>
  <si>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</si>
  <si>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</si>
  <si>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</si>
  <si>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</si>
  <si>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</si>
  <si>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</si>
  <si>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</si>
  <si>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</si>
  <si>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</si>
  <si>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</si>
  <si>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</si>
  <si>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</si>
  <si>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</si>
  <si>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</si>
  <si>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</si>
  <si>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</si>
  <si>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</si>
  <si>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</si>
  <si>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</si>
  <si>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</si>
  <si>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</si>
  <si>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</si>
  <si>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</si>
  <si>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</si>
  <si>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</si>
  <si>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</si>
  <si>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</si>
  <si>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</si>
  <si>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</si>
  <si>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</si>
  <si>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</si>
  <si>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</si>
  <si>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</si>
  <si>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</si>
  <si>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</si>
  <si>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</si>
  <si>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</si>
  <si>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</si>
  <si>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</si>
  <si>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</si>
  <si>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</si>
  <si>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</si>
  <si>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</si>
  <si>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</si>
  <si>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</si>
  <si>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</si>
  <si>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</si>
  <si>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</si>
  <si>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</si>
  <si>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</si>
  <si>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</si>
  <si>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</si>
  <si>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</si>
  <si>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</si>
  <si>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</si>
  <si>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</si>
  <si>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</si>
  <si>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</si>
  <si>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</si>
  <si>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</si>
  <si>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</si>
  <si>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</si>
  <si>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</si>
  <si>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</si>
  <si>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</si>
  <si>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</si>
  <si>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</si>
  <si>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</si>
  <si>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</si>
  <si>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</si>
  <si>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</si>
  <si>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</si>
  <si>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</si>
  <si>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</si>
  <si>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</si>
  <si>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</si>
  <si>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</si>
  <si>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</si>
  <si>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</si>
  <si>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</si>
  <si>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</si>
  <si>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</si>
  <si>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</si>
  <si>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</si>
  <si>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</si>
  <si>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</si>
  <si>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</si>
  <si>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</si>
  <si>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</si>
  <si>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</si>
  <si>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</si>
  <si>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</si>
  <si>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</si>
  <si>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</si>
  <si>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</si>
  <si>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</si>
  <si>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</si>
  <si>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</si>
  <si>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</si>
  <si>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</si>
  <si>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</si>
  <si>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</si>
  <si>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</si>
  <si>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</si>
  <si>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</si>
  <si>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</si>
  <si>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</si>
  <si>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</si>
  <si>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</si>
  <si>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</si>
  <si>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</si>
  <si>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</si>
  <si>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</si>
  <si>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</si>
  <si>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</si>
  <si>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</si>
  <si>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</si>
  <si>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</si>
  <si>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</si>
  <si>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</si>
  <si>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</si>
  <si>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</si>
  <si>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</si>
  <si>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</si>
  <si>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</si>
  <si>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</si>
  <si>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</si>
  <si>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</si>
  <si>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</si>
  <si>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</si>
  <si>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</si>
  <si>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</si>
  <si>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</si>
  <si>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</si>
  <si>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</si>
  <si>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</si>
  <si>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</si>
  <si>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</si>
  <si>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</si>
  <si>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</si>
  <si>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</si>
  <si>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</si>
  <si>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</si>
  <si>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</si>
  <si>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</si>
  <si>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</si>
  <si>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</si>
  <si>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</si>
  <si>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</si>
  <si>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</si>
  <si>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</si>
  <si>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</si>
  <si>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</si>
  <si>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</si>
  <si>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</si>
  <si>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</si>
  <si>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</si>
  <si>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</si>
  <si>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</si>
  <si>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</si>
  <si>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</si>
  <si>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</si>
  <si>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</si>
  <si>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</si>
  <si>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</si>
  <si>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</si>
  <si>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</si>
  <si>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</si>
  <si>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</si>
  <si>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</si>
  <si>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</si>
  <si>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</si>
  <si>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</si>
  <si>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</si>
  <si>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</si>
  <si>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</si>
  <si>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</si>
  <si>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</si>
  <si>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</si>
  <si>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</si>
  <si>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</si>
  <si>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</si>
  <si>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</si>
  <si>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</si>
  <si>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</si>
  <si>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</si>
  <si>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</si>
  <si>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</si>
  <si>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</si>
  <si>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</si>
  <si>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</si>
  <si>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</si>
  <si>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</si>
  <si>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</si>
  <si>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</si>
  <si>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</si>
  <si>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</si>
  <si>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</si>
  <si>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</si>
  <si>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</si>
  <si>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</si>
  <si>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</si>
  <si>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</si>
  <si>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</si>
  <si>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</si>
  <si>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</si>
  <si>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</si>
  <si>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</si>
  <si>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</si>
  <si>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</si>
  <si>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</si>
  <si>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</si>
  <si>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</si>
  <si>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</si>
  <si>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</si>
  <si>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</si>
  <si>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</si>
  <si>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</si>
  <si>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</si>
  <si>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</si>
  <si>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</si>
  <si>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</si>
  <si>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</si>
  <si>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</si>
  <si>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</si>
  <si>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</si>
  <si>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</si>
  <si>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</si>
  <si>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</si>
  <si>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</si>
  <si>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</si>
  <si>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</si>
  <si>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</si>
  <si>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</si>
  <si>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</si>
  <si>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</si>
  <si>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</si>
  <si>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</si>
  <si>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</si>
  <si>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</si>
  <si>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</si>
  <si>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</si>
  <si>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</si>
  <si>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</si>
  <si>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</si>
  <si>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</si>
  <si>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</si>
  <si>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</si>
  <si>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</si>
  <si>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</si>
  <si>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</si>
  <si>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</si>
  <si>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</si>
  <si>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</si>
  <si>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</si>
  <si>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</si>
  <si>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</si>
  <si>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</si>
  <si>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</si>
  <si>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</si>
  <si>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</si>
  <si>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</si>
  <si>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</si>
  <si>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</si>
  <si>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</si>
  <si>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</si>
  <si>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</si>
  <si>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</si>
  <si>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</si>
  <si>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</si>
  <si>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</si>
  <si>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</si>
  <si>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</si>
  <si>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</si>
  <si>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</si>
  <si>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</si>
  <si>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</si>
  <si>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</si>
  <si>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</si>
  <si>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</si>
  <si>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</si>
  <si>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</si>
  <si>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</si>
  <si>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</si>
  <si>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</si>
  <si>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</si>
  <si>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</si>
  <si>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</si>
  <si>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</si>
  <si>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</si>
  <si>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</si>
  <si>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</si>
  <si>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</si>
  <si>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</si>
  <si>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</si>
  <si>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</si>
  <si>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</si>
  <si>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</si>
  <si>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</si>
  <si>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</si>
  <si>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</si>
  <si>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</si>
  <si>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</si>
  <si>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</si>
  <si>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</si>
  <si>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</si>
  <si>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</si>
  <si>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</si>
  <si>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</si>
  <si>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</si>
  <si>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</si>
  <si>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</si>
  <si>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</si>
  <si>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</si>
  <si>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</si>
  <si>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</si>
  <si>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</si>
  <si>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</si>
  <si>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</si>
  <si>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</si>
  <si>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</si>
  <si>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</si>
  <si>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</si>
  <si>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</si>
  <si>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</si>
  <si>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</si>
  <si>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</si>
  <si>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</si>
  <si>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</si>
  <si>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</si>
  <si>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</si>
  <si>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</si>
  <si>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</si>
  <si>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</si>
  <si>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</si>
  <si>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</si>
  <si>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</si>
  <si>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</si>
  <si>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</si>
  <si>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</si>
  <si>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</si>
  <si>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</si>
  <si>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</si>
  <si>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</si>
  <si>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</si>
  <si>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</si>
  <si>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</si>
  <si>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</si>
  <si>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</si>
  <si>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</si>
  <si>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</si>
  <si>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</si>
  <si>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</si>
  <si>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</si>
  <si>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</si>
  <si>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</si>
  <si>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</si>
  <si>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</si>
  <si>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</si>
  <si>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</si>
  <si>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</si>
  <si>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</si>
  <si>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</si>
  <si>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</si>
  <si>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</si>
  <si>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</si>
  <si>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</si>
  <si>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</si>
  <si>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</si>
  <si>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</si>
  <si>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</si>
  <si>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</si>
  <si>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</si>
  <si>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</si>
  <si>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</si>
  <si>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</si>
  <si>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</si>
  <si>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</si>
  <si>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</si>
  <si>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</si>
  <si>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</si>
  <si>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</si>
  <si>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</si>
  <si>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</si>
  <si>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</si>
  <si>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</si>
  <si>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</si>
  <si>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</si>
  <si>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</si>
  <si>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</si>
  <si>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</si>
  <si>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</si>
  <si>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</si>
  <si>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</si>
  <si>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</si>
  <si>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</si>
  <si>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</si>
  <si>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</si>
  <si>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</si>
  <si>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</si>
  <si>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</si>
  <si>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</si>
  <si>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</si>
  <si>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</si>
  <si>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</si>
  <si>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</si>
  <si>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</si>
  <si>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</si>
  <si>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</si>
  <si>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</si>
  <si>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</si>
  <si>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</si>
  <si>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</si>
  <si>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</si>
  <si>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</si>
  <si>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</si>
  <si>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</si>
  <si>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</si>
  <si>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</si>
  <si>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</si>
  <si>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</si>
  <si>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</si>
  <si>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</si>
  <si>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</si>
  <si>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</si>
  <si>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</si>
  <si>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</si>
  <si>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</si>
  <si>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</si>
  <si>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</si>
  <si>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</si>
  <si>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</si>
  <si>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</si>
  <si>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</si>
  <si>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</si>
  <si>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</si>
  <si>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</si>
  <si>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</si>
  <si>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</si>
  <si>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</si>
  <si>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</si>
  <si>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</si>
  <si>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</si>
  <si>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</si>
  <si>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</si>
  <si>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</si>
  <si>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</si>
  <si>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</si>
  <si>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</si>
  <si>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</si>
  <si>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</si>
  <si>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</si>
  <si>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</si>
  <si>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</si>
  <si>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</si>
  <si>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</si>
  <si>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</si>
  <si>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</si>
  <si>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</si>
  <si>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</si>
  <si>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</si>
  <si>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</si>
  <si>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</si>
  <si>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</si>
  <si>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</si>
  <si>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</si>
  <si>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</si>
  <si>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</si>
  <si>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</si>
  <si>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</si>
  <si>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</si>
  <si>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</si>
  <si>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</si>
  <si>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</si>
  <si>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</si>
  <si>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</si>
  <si>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</si>
  <si>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</si>
  <si>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</si>
  <si>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</si>
  <si>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</si>
  <si>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</si>
  <si>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</si>
  <si>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</si>
  <si>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</si>
  <si>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</si>
  <si>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</si>
  <si>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</si>
  <si>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</si>
  <si>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</si>
  <si>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</si>
  <si>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</si>
  <si>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</si>
  <si>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</si>
  <si>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</si>
  <si>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</si>
  <si>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</si>
  <si>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</si>
  <si>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</si>
  <si>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</si>
  <si>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</si>
  <si>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</si>
  <si>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</si>
  <si>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</si>
  <si>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</si>
  <si>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</si>
  <si>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</si>
  <si>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</si>
  <si>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</si>
  <si>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</si>
  <si>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</si>
  <si>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</si>
  <si>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</si>
  <si>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</si>
  <si>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</si>
  <si>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</si>
  <si>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</si>
  <si>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</si>
  <si>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</si>
  <si>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</si>
  <si>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</si>
  <si>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</si>
  <si>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</si>
  <si>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</si>
  <si>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</si>
  <si>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</si>
  <si>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</si>
  <si>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</si>
  <si>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</si>
  <si>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</si>
  <si>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</si>
  <si>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</si>
  <si>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</si>
  <si>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</si>
  <si>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</si>
  <si>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</si>
  <si>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</si>
  <si>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</si>
  <si>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</si>
  <si>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</si>
  <si>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</si>
  <si>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</si>
  <si>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</si>
  <si>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</si>
  <si>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</si>
  <si>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</si>
  <si>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</si>
  <si>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</si>
  <si>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</si>
  <si>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</si>
  <si>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</si>
  <si>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</si>
  <si>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</si>
  <si>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</si>
  <si>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</si>
  <si>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</si>
  <si>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</si>
  <si>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</si>
  <si>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</si>
  <si>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</si>
  <si>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</si>
  <si>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</si>
  <si>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</si>
  <si>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</si>
  <si>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</si>
  <si>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</si>
  <si>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</si>
  <si>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</si>
  <si>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</si>
  <si>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</si>
  <si>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</si>
  <si>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</si>
  <si>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</si>
  <si>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</si>
  <si>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</si>
  <si>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</si>
  <si>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</si>
  <si>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</si>
  <si>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</si>
  <si>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</si>
  <si>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</si>
  <si>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</si>
  <si>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</si>
  <si>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</si>
  <si>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</si>
  <si>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</si>
  <si>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</si>
  <si>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</si>
  <si>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</si>
  <si>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</si>
  <si>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</si>
  <si>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</si>
  <si>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</si>
  <si>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</si>
  <si>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</si>
  <si>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</si>
  <si>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</si>
  <si>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</si>
  <si>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</si>
  <si>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</si>
  <si>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</si>
  <si>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</si>
  <si>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</si>
  <si>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</si>
  <si>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</si>
  <si>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</si>
  <si>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</si>
  <si>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</si>
  <si>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</si>
  <si>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</si>
  <si>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</si>
  <si>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</si>
  <si>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</si>
  <si>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</si>
  <si>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</si>
  <si>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</si>
  <si>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</si>
  <si>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</si>
  <si>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</si>
  <si>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</si>
  <si>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</si>
  <si>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</si>
  <si>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</si>
  <si>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</si>
  <si>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</si>
  <si>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</si>
  <si>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</si>
  <si>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</si>
  <si>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</si>
  <si>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</si>
  <si>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</si>
  <si>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</si>
  <si>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</si>
  <si>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</si>
  <si>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</si>
  <si>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</si>
  <si>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</si>
  <si>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</si>
  <si>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</si>
  <si>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</si>
  <si>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</si>
  <si>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</si>
  <si>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</si>
  <si>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</si>
  <si>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</si>
  <si>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</si>
  <si>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</si>
  <si>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</si>
  <si>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</si>
  <si>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</si>
  <si>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</si>
  <si>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</si>
  <si>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</si>
  <si>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</si>
  <si>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</si>
  <si>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</si>
  <si>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</si>
  <si>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</si>
  <si>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</si>
  <si>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</si>
  <si>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</si>
  <si>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</si>
  <si>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</si>
  <si>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</si>
  <si>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</si>
  <si>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</si>
  <si>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</si>
  <si>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</si>
  <si>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</si>
  <si>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</si>
  <si>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</si>
  <si>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</si>
  <si>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</si>
  <si>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</si>
  <si>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</si>
  <si>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</si>
  <si>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</si>
  <si>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</si>
  <si>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</si>
  <si>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</si>
  <si>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</si>
  <si>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</si>
  <si>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</si>
  <si>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</si>
  <si>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</si>
  <si>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</si>
  <si>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</si>
  <si>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</si>
  <si>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</si>
  <si>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</si>
  <si>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</si>
  <si>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</si>
  <si>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</si>
  <si>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</si>
  <si>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</si>
  <si>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</si>
  <si>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</si>
  <si>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</si>
  <si>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</si>
  <si>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</si>
  <si>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</si>
  <si>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</si>
  <si>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</si>
  <si>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</si>
  <si>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</si>
  <si>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</si>
  <si>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</si>
  <si>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</si>
  <si>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</si>
  <si>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</si>
  <si>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</si>
  <si>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</si>
  <si>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</si>
  <si>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</si>
  <si>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</si>
  <si>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</si>
  <si>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</si>
  <si>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</si>
  <si>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</si>
  <si>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</si>
  <si>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</si>
  <si>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</si>
  <si>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</si>
  <si>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</si>
  <si>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</si>
  <si>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</si>
  <si>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</si>
  <si>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</si>
  <si>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</si>
  <si>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</si>
  <si>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</si>
  <si>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</si>
  <si>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</si>
  <si>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</si>
  <si>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</si>
  <si>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</si>
  <si>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</si>
  <si>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</si>
  <si>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</si>
  <si>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</si>
  <si>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</si>
  <si>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</si>
  <si>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</si>
  <si>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</si>
  <si>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</si>
  <si>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</si>
  <si>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</si>
  <si>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</si>
  <si>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</si>
  <si>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</si>
  <si>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</si>
  <si>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</si>
  <si>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</si>
  <si>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</si>
  <si>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</si>
  <si>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</si>
  <si>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</si>
  <si>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</si>
  <si>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</si>
  <si>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</si>
  <si>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</si>
  <si>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</si>
  <si>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</si>
  <si>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</si>
  <si>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</si>
  <si>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</si>
  <si>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</si>
  <si>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</si>
  <si>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</si>
  <si>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</si>
  <si>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</si>
  <si>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</si>
  <si>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</si>
  <si>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</si>
  <si>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</si>
  <si>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</si>
  <si>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</si>
  <si>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</si>
  <si>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</si>
  <si>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</si>
  <si>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</si>
  <si>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</si>
  <si>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</si>
  <si>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</si>
  <si>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</si>
  <si>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</si>
  <si>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</si>
  <si>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</si>
  <si>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</si>
  <si>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</si>
  <si>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</si>
  <si>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</si>
  <si>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</si>
  <si>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</si>
  <si>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</si>
  <si>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</si>
  <si>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</si>
  <si>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</si>
  <si>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</si>
  <si>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</si>
  <si>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</si>
  <si>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</si>
  <si>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</si>
  <si>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</si>
  <si>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</si>
  <si>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</si>
  <si>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</si>
  <si>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</si>
  <si>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</si>
  <si>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</si>
  <si>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</si>
  <si>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</si>
  <si>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</si>
  <si>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</si>
  <si>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</si>
  <si>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</si>
  <si>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</si>
  <si>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</si>
  <si>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</si>
  <si>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</si>
  <si>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</si>
  <si>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</si>
  <si>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</si>
  <si>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</si>
  <si>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</si>
  <si>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</si>
  <si>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</si>
  <si>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</si>
  <si>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</si>
  <si>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</si>
  <si>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</si>
  <si>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</si>
  <si>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</si>
  <si>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</si>
  <si>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</si>
  <si>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</si>
  <si>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</si>
  <si>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</si>
  <si>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</si>
  <si>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</si>
  <si>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</si>
  <si>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</si>
  <si>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</si>
  <si>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</si>
  <si>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</si>
  <si>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</si>
  <si>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</si>
  <si>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</si>
  <si>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</si>
  <si>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</si>
  <si>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</si>
  <si>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</si>
  <si>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</si>
  <si>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</si>
  <si>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</si>
  <si>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</si>
  <si>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</si>
  <si>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</si>
  <si>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</si>
  <si>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</si>
  <si>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</si>
  <si>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</si>
  <si>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</si>
  <si>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</si>
  <si>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</si>
  <si>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</si>
  <si>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</si>
  <si>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</si>
  <si>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</si>
  <si>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</si>
  <si>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</si>
  <si>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</si>
  <si>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</si>
  <si>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</si>
  <si>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</si>
  <si>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</si>
  <si>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</si>
  <si>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</si>
  <si>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</si>
  <si>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</si>
  <si>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</si>
  <si>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</si>
  <si>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</si>
  <si>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</si>
  <si>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</si>
  <si>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</si>
  <si>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</si>
  <si>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</si>
  <si>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</si>
  <si>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</si>
  <si>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</si>
  <si>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</si>
  <si>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</si>
  <si>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</si>
  <si>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</si>
  <si>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</si>
  <si>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</si>
  <si>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</si>
  <si>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</si>
  <si>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</si>
  <si>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</si>
  <si>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</si>
  <si>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</si>
  <si>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</si>
  <si>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</si>
  <si>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</si>
  <si>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</si>
  <si>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</si>
  <si>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</si>
  <si>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</si>
  <si>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</si>
  <si>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</si>
  <si>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</si>
  <si>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</si>
  <si>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</si>
  <si>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</si>
  <si>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</si>
  <si>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</si>
  <si>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</si>
  <si>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</si>
  <si>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</si>
  <si>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</si>
  <si>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</si>
  <si>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</si>
  <si>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</si>
  <si>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</si>
  <si>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</si>
  <si>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</si>
  <si>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</si>
  <si>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</si>
  <si>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</si>
  <si>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</si>
  <si>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</si>
  <si>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</si>
  <si>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</si>
  <si>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</si>
  <si>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</si>
  <si>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</si>
  <si>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</si>
  <si>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</si>
  <si>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</si>
  <si>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</si>
  <si>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</si>
  <si>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</si>
  <si>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</si>
  <si>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</si>
  <si>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</si>
  <si>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</si>
  <si>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</si>
  <si>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</si>
  <si>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</si>
  <si>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</si>
  <si>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</si>
  <si>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</si>
  <si>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</si>
  <si>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</si>
  <si>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</si>
  <si>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</si>
  <si>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</si>
  <si>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</si>
  <si>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</si>
  <si>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</si>
  <si>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</si>
  <si>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</si>
  <si>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</si>
  <si>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</si>
  <si>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</si>
  <si>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</si>
  <si>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</si>
  <si>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</si>
  <si>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</si>
  <si>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</si>
  <si>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</si>
  <si>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</si>
  <si>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</si>
  <si>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</si>
  <si>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</si>
  <si>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</si>
  <si>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</si>
  <si>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</si>
  <si>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</si>
  <si>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</si>
  <si>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</si>
  <si>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</si>
  <si>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</si>
  <si>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</si>
  <si>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</si>
  <si>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</si>
  <si>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</si>
  <si>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</si>
  <si>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</si>
  <si>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</si>
  <si>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</si>
  <si>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</si>
  <si>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</si>
  <si>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</si>
  <si>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</si>
  <si>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</si>
  <si>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</si>
  <si>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</si>
  <si>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</si>
  <si>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</si>
  <si>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</si>
  <si>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</si>
  <si>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</si>
  <si>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</si>
  <si>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</si>
  <si>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</si>
  <si>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</si>
  <si>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</si>
  <si>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</si>
  <si>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</si>
  <si>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</si>
  <si>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</si>
  <si>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</si>
  <si>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</si>
  <si>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</si>
  <si>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</si>
  <si>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</si>
  <si>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</si>
  <si>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</si>
  <si>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</si>
  <si>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</si>
  <si>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</si>
  <si>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</si>
  <si>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</si>
  <si>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</si>
  <si>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</si>
  <si>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</si>
  <si>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</si>
  <si>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</si>
  <si>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</si>
  <si>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</si>
  <si>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</si>
  <si>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</si>
  <si>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</si>
  <si>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</si>
  <si>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</si>
  <si>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</si>
  <si>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</si>
  <si>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</si>
  <si>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</si>
  <si>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</si>
  <si>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</si>
  <si>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</si>
  <si>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</si>
  <si>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</si>
  <si>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</si>
  <si>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</si>
  <si>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</si>
  <si>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</si>
  <si>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</si>
  <si>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</si>
  <si>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</si>
  <si>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</si>
  <si>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</si>
  <si>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</si>
  <si>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</si>
  <si>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</si>
  <si>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</si>
  <si>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</si>
  <si>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</si>
  <si>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</si>
  <si>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</si>
  <si>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</si>
  <si>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</si>
  <si>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</si>
  <si>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</si>
  <si>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</si>
  <si>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</si>
  <si>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</si>
  <si>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</si>
  <si>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</si>
  <si>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</si>
  <si>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</si>
  <si>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</si>
  <si>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</si>
  <si>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</si>
  <si>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</si>
  <si>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</si>
  <si>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</si>
  <si>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</si>
  <si>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</si>
  <si>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</si>
  <si>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</si>
  <si>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</si>
  <si>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</si>
  <si>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</si>
  <si>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</si>
  <si>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</si>
  <si>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</si>
  <si>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</si>
  <si>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</si>
  <si>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</si>
  <si>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</si>
  <si>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</si>
  <si>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</si>
  <si>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</si>
  <si>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</si>
  <si>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</si>
  <si>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</si>
  <si>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</si>
  <si>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</si>
  <si>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</si>
  <si>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</si>
  <si>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</si>
  <si>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</si>
  <si>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</si>
  <si>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</si>
  <si>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</si>
  <si>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</si>
  <si>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</si>
  <si>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</si>
  <si>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</si>
  <si>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</si>
  <si>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</si>
  <si>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</si>
  <si>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</si>
  <si>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</si>
  <si>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</si>
  <si>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</si>
  <si>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</si>
  <si>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</si>
  <si>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</si>
  <si>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</si>
  <si>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</si>
  <si>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</si>
  <si>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</si>
  <si>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</si>
  <si>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</si>
  <si>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</si>
  <si>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</si>
  <si>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</si>
  <si>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</si>
  <si>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</si>
  <si>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</si>
  <si>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</si>
  <si>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</si>
  <si>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</si>
  <si>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</si>
  <si>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</si>
  <si>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</si>
  <si>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</si>
  <si>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</si>
  <si>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</si>
  <si>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</si>
  <si>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</si>
  <si>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</si>
  <si>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</si>
  <si>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</si>
  <si>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</si>
  <si>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</si>
  <si>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</si>
  <si>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</si>
  <si>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</si>
  <si>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</si>
  <si>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</si>
  <si>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</si>
  <si>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</si>
  <si>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</si>
  <si>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</si>
  <si>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</si>
  <si>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</si>
  <si>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</si>
  <si>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</si>
  <si>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</si>
  <si>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</si>
  <si>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</si>
  <si>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</si>
  <si>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</si>
  <si>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</si>
  <si>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</si>
  <si>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</si>
  <si>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</si>
  <si>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</si>
  <si>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</si>
  <si>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</si>
  <si>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</si>
  <si>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</si>
  <si>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</si>
  <si>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</si>
  <si>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</si>
  <si>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</si>
  <si>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</si>
  <si>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</si>
  <si>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</si>
  <si>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</si>
  <si>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</si>
  <si>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</si>
  <si>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</si>
  <si>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</si>
  <si>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</si>
  <si>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</si>
  <si>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</si>
  <si>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</si>
  <si>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</si>
  <si>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</si>
  <si>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</si>
  <si>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</si>
  <si>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</si>
  <si>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</si>
  <si>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</si>
  <si>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</si>
  <si>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</si>
  <si>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</si>
  <si>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</si>
  <si>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</si>
  <si>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</si>
  <si>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</si>
  <si>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</si>
  <si>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</si>
  <si>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</si>
  <si>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</si>
  <si>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</si>
  <si>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</si>
  <si>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</si>
  <si>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</si>
  <si>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</si>
  <si>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</si>
  <si>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</si>
  <si>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</si>
  <si>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</si>
  <si>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</si>
  <si>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</si>
  <si>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</si>
  <si>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</si>
  <si>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</si>
  <si>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</si>
  <si>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</si>
  <si>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</si>
  <si>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</si>
  <si>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</si>
  <si>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</si>
  <si>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</si>
  <si>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</si>
  <si>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</si>
  <si>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</si>
  <si>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</si>
  <si>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</si>
  <si>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</si>
  <si>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</si>
  <si>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</si>
  <si>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</si>
  <si>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</si>
  <si>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</si>
  <si>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</si>
  <si>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</si>
  <si>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</si>
  <si>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</si>
  <si>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</si>
  <si>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</si>
  <si>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</si>
  <si>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</si>
  <si>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</si>
  <si>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</si>
  <si>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</si>
  <si>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</si>
  <si>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</si>
  <si>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</si>
  <si>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</si>
  <si>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</si>
  <si>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</si>
  <si>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</si>
  <si>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</si>
  <si>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</si>
  <si>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</si>
  <si>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</si>
  <si>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</si>
  <si>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</si>
  <si>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</si>
  <si>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</si>
  <si>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</si>
  <si>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</si>
  <si>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</si>
  <si>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</si>
  <si>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</si>
  <si>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</si>
  <si>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</si>
  <si>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</si>
  <si>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</si>
  <si>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</si>
  <si>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</si>
  <si>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</si>
  <si>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</si>
  <si>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</si>
  <si>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</si>
  <si>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</si>
  <si>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</si>
  <si>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</si>
  <si>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</si>
  <si>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</si>
  <si>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</si>
  <si>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</si>
  <si>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</si>
  <si>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</si>
  <si>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</si>
  <si>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</si>
  <si>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</si>
  <si>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</si>
  <si>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</si>
  <si>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</si>
  <si>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</si>
  <si>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</si>
  <si>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</si>
  <si>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</si>
  <si>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</si>
  <si>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</si>
  <si>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</si>
  <si>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</si>
  <si>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</si>
  <si>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</si>
  <si>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</si>
  <si>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</si>
  <si>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</si>
  <si>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</si>
  <si>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</si>
  <si>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</si>
  <si>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</si>
  <si>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</si>
  <si>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</si>
  <si>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</si>
  <si>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</si>
  <si>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</si>
  <si>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</si>
  <si>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</si>
  <si>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</si>
  <si>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</si>
  <si>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</si>
  <si>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</si>
  <si>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</si>
  <si>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</si>
  <si>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</si>
  <si>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</si>
  <si>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</si>
  <si>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</si>
  <si>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</si>
  <si>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</si>
  <si>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</si>
  <si>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</si>
  <si>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</si>
  <si>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</si>
  <si>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</si>
  <si>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</si>
  <si>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</si>
  <si>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</si>
  <si>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</si>
  <si>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</si>
  <si>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</si>
  <si>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</si>
  <si>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</si>
  <si>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</si>
  <si>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</si>
  <si>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</si>
  <si>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</si>
  <si>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</si>
  <si>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</si>
  <si>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</si>
  <si>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</si>
  <si>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</si>
  <si>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</si>
  <si>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</si>
  <si>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</si>
  <si>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</si>
  <si>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</si>
  <si>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</si>
  <si>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</si>
  <si>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</si>
  <si>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</si>
  <si>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</si>
  <si>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</si>
  <si>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</si>
  <si>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</si>
  <si>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</si>
  <si>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</si>
  <si>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</si>
  <si>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</si>
  <si>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</si>
  <si>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</si>
  <si>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</si>
  <si>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</si>
  <si>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</si>
  <si>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</si>
  <si>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</si>
  <si>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</si>
  <si>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</si>
  <si>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</si>
  <si>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</si>
  <si>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</si>
  <si>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</si>
  <si>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</si>
  <si>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</si>
  <si>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</si>
  <si>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</si>
  <si>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</si>
  <si>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</si>
  <si>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</si>
  <si>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</si>
  <si>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</si>
  <si>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</si>
  <si>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</si>
  <si>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</si>
  <si>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</si>
  <si>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</si>
  <si>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</si>
  <si>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</si>
  <si>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</si>
  <si>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</si>
  <si>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</si>
  <si>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</si>
  <si>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</si>
  <si>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</si>
  <si>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</si>
  <si>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</si>
  <si>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</si>
  <si>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</si>
  <si>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</si>
  <si>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</si>
  <si>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</si>
  <si>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</si>
  <si>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</si>
  <si>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</si>
  <si>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</si>
  <si>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</si>
  <si>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</si>
  <si>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</si>
  <si>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</si>
  <si>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</si>
  <si>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</si>
  <si>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</si>
  <si>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</si>
  <si>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</si>
  <si>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</si>
  <si>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</si>
  <si>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</si>
  <si>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</si>
  <si>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</si>
  <si>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</si>
  <si>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</si>
  <si>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</si>
  <si>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</si>
  <si>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</si>
  <si>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</si>
  <si>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</si>
  <si>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</si>
  <si>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</si>
  <si>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</si>
  <si>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</si>
  <si>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</si>
  <si>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</si>
  <si>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</si>
  <si>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</si>
  <si>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</si>
  <si>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</si>
  <si>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</si>
  <si>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</si>
  <si>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</si>
  <si>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</si>
  <si>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</si>
  <si>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</si>
  <si>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</si>
  <si>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</si>
  <si>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</si>
  <si>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</si>
  <si>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</si>
  <si>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</si>
  <si>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</si>
  <si>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</si>
  <si>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</si>
  <si>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</si>
  <si>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</si>
  <si>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</si>
  <si>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</si>
  <si>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</si>
  <si>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</si>
  <si>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</si>
  <si>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</si>
  <si>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</si>
  <si>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</si>
  <si>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</si>
  <si>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</si>
  <si>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</si>
  <si>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</si>
  <si>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</si>
  <si>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</si>
  <si>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</si>
  <si>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</si>
  <si>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</si>
  <si>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</si>
  <si>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</si>
  <si>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</si>
  <si>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</si>
  <si>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</si>
  <si>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</si>
  <si>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</si>
  <si>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</si>
  <si>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</si>
  <si>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</si>
  <si>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</si>
  <si>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</si>
  <si>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</si>
  <si>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</si>
  <si>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</si>
  <si>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</si>
  <si>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</si>
  <si>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</si>
  <si>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</si>
  <si>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</si>
  <si>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</si>
  <si>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</si>
  <si>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</si>
  <si>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</si>
  <si>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</si>
  <si>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</si>
  <si>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</si>
  <si>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</si>
  <si>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</si>
  <si>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</si>
  <si>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</si>
  <si>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</si>
  <si>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</si>
  <si>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</si>
  <si>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</si>
  <si>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</si>
  <si>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</si>
  <si>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</si>
  <si>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</si>
  <si>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</si>
  <si>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</si>
  <si>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</si>
  <si>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</si>
  <si>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</si>
  <si>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</si>
  <si>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</si>
  <si>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</si>
  <si>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</si>
  <si>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</si>
  <si>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</si>
  <si>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</si>
  <si>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</si>
  <si>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</si>
  <si>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</si>
  <si>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</si>
  <si>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</si>
  <si>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</si>
  <si>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</si>
  <si>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</si>
  <si>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</si>
  <si>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</si>
  <si>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</si>
  <si>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</si>
  <si>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</si>
  <si>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</si>
  <si>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</si>
  <si>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</si>
  <si>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</si>
  <si>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</si>
  <si>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</si>
  <si>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</si>
  <si>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</si>
  <si>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</si>
  <si>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</si>
  <si>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</si>
  <si>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</si>
  <si>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</si>
  <si>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</si>
  <si>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</si>
  <si>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</si>
  <si>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</si>
  <si>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</si>
  <si>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</si>
  <si>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</si>
  <si>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</si>
  <si>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</si>
  <si>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</si>
  <si>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</si>
  <si>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</si>
  <si>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</si>
  <si>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</si>
  <si>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</si>
  <si>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</si>
  <si>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</si>
  <si>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</si>
  <si>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</si>
  <si>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</si>
  <si>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</si>
  <si>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</si>
  <si>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</si>
  <si>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</si>
  <si>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</si>
  <si>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</si>
  <si>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</si>
  <si>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</si>
  <si>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</si>
  <si>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</si>
  <si>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</si>
  <si>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</si>
  <si>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</si>
  <si>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</si>
  <si>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</si>
  <si>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</si>
  <si>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</si>
  <si>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</si>
  <si>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</si>
  <si>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</si>
  <si>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</si>
  <si>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</si>
  <si>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</si>
  <si>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</si>
  <si>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</si>
  <si>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</si>
  <si>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</si>
  <si>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</si>
  <si>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</si>
  <si>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</si>
  <si>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</si>
  <si>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</si>
  <si>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</si>
  <si>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</si>
  <si>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</si>
  <si>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</si>
  <si>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</si>
  <si>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</si>
  <si>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</si>
  <si>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</si>
  <si>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</si>
  <si>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</si>
  <si>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</si>
  <si>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</si>
  <si>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</si>
  <si>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</si>
  <si>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</si>
  <si>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</si>
  <si>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</si>
  <si>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</si>
  <si>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</si>
  <si>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</si>
  <si>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</si>
  <si>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</si>
  <si>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</si>
  <si>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</si>
  <si>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</si>
  <si>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</si>
  <si>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</si>
  <si>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</si>
  <si>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</si>
  <si>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</si>
  <si>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</si>
  <si>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</si>
  <si>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</si>
  <si>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</si>
  <si>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</si>
  <si>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</si>
  <si>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</si>
  <si>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</si>
  <si>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</si>
  <si>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</si>
  <si>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</si>
  <si>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</si>
  <si>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</si>
  <si>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</si>
  <si>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</si>
  <si>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</si>
  <si>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</si>
  <si>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</si>
  <si>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</si>
  <si>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</si>
  <si>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</si>
  <si>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</si>
  <si>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</si>
  <si>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</si>
  <si>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</si>
  <si>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</si>
  <si>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</si>
  <si>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</si>
  <si>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</si>
  <si>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</si>
  <si>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</si>
  <si>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</si>
  <si>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</si>
  <si>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</si>
  <si>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</si>
  <si>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</si>
  <si>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</si>
  <si>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</si>
  <si>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</si>
  <si>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</si>
  <si>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</si>
  <si>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</si>
  <si>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</si>
  <si>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</si>
  <si>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</si>
  <si>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</si>
  <si>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</si>
  <si>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</si>
  <si>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</si>
  <si>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</si>
  <si>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</si>
  <si>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</si>
  <si>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</si>
  <si>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</si>
  <si>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</si>
  <si>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</si>
  <si>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</si>
  <si>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</si>
  <si>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</si>
  <si>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</si>
  <si>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</si>
  <si>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</si>
  <si>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</si>
  <si>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</si>
  <si>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</si>
  <si>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</si>
  <si>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</si>
  <si>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</si>
  <si>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</si>
  <si>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</si>
  <si>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</si>
  <si>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</si>
  <si>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</si>
  <si>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</si>
  <si>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</si>
  <si>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</si>
  <si>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</si>
  <si>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</si>
  <si>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</si>
  <si>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</si>
  <si>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</si>
  <si>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</si>
  <si>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</si>
  <si>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</si>
  <si>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</si>
  <si>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</si>
  <si>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</si>
  <si>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</si>
  <si>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</si>
  <si>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</si>
  <si>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</si>
  <si>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</si>
  <si>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</si>
  <si>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</si>
  <si>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</si>
  <si>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</si>
  <si>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</si>
  <si>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</si>
  <si>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</si>
  <si>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</si>
  <si>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</si>
  <si>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</si>
  <si>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</si>
  <si>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</si>
  <si>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</si>
  <si>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</si>
  <si>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</si>
  <si>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</si>
  <si>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</si>
  <si>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</si>
  <si>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</si>
  <si>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</si>
  <si>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</si>
  <si>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</si>
  <si>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</si>
  <si>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</si>
  <si>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</si>
  <si>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</si>
  <si>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</si>
  <si>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</si>
  <si>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</si>
  <si>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</si>
  <si>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</si>
  <si>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</si>
  <si>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</si>
  <si>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</si>
  <si>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</si>
  <si>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</si>
  <si>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</si>
  <si>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</si>
  <si>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</si>
  <si>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</si>
  <si>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</si>
  <si>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</si>
  <si>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</si>
  <si>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</si>
  <si>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</si>
  <si>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</si>
  <si>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</si>
  <si>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</si>
  <si>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</si>
  <si>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</si>
  <si>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</si>
  <si>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</si>
  <si>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</si>
  <si>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</si>
  <si>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</si>
  <si>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</si>
  <si>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</si>
  <si>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</si>
  <si>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</si>
  <si>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</si>
  <si>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</si>
  <si>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</si>
  <si>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</si>
  <si>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</si>
  <si>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</si>
  <si>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</si>
  <si>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</si>
  <si>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</si>
  <si>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</si>
  <si>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</si>
  <si>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</si>
  <si>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</si>
  <si>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</si>
  <si>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</si>
  <si>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</si>
  <si>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</si>
  <si>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</si>
  <si>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</si>
  <si>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</si>
  <si>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</si>
  <si>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</si>
  <si>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</si>
  <si>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</si>
  <si>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</si>
  <si>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</si>
  <si>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</si>
  <si>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</si>
  <si>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</si>
  <si>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</si>
  <si>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</si>
  <si>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</si>
  <si>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</si>
  <si>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</si>
  <si>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</si>
  <si>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</si>
  <si>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</si>
  <si>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</si>
  <si>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</si>
  <si>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</si>
  <si>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</si>
  <si>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</si>
  <si>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</si>
  <si>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</si>
  <si>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</si>
  <si>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</si>
  <si>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</si>
  <si>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</si>
  <si>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</si>
  <si>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</si>
  <si>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</si>
  <si>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</si>
  <si>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</si>
  <si>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</si>
  <si>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</si>
  <si>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</si>
  <si>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</si>
  <si>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</si>
  <si>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</si>
  <si>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</si>
  <si>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</si>
  <si>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</si>
  <si>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</si>
  <si>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</si>
  <si>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</si>
  <si>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</si>
  <si>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</si>
  <si>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</si>
  <si>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</si>
  <si>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</si>
  <si>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</si>
  <si>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</si>
  <si>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</si>
  <si>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</si>
  <si>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</si>
  <si>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</si>
  <si>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</si>
  <si>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</si>
  <si>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</si>
  <si>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</si>
  <si>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</si>
  <si>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</si>
  <si>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</si>
  <si>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</si>
  <si>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</si>
  <si>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</si>
  <si>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</si>
  <si>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</si>
  <si>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</si>
  <si>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</si>
  <si>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</si>
  <si>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</si>
  <si>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</si>
  <si>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</si>
  <si>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</si>
  <si>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</si>
  <si>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</si>
  <si>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</si>
  <si>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</si>
  <si>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</si>
  <si>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</si>
  <si>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</si>
  <si>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</si>
  <si>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</si>
  <si>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</si>
  <si>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</si>
  <si>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</si>
  <si>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</si>
  <si>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</si>
  <si>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</si>
  <si>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</si>
  <si>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</si>
  <si>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</si>
  <si>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</si>
  <si>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</si>
  <si>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</si>
  <si>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</si>
  <si>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</si>
  <si>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</si>
  <si>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</si>
  <si>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</si>
  <si>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</si>
  <si>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</si>
  <si>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</si>
  <si>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</si>
  <si>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</si>
  <si>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</si>
  <si>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</si>
  <si>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</si>
  <si>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</si>
  <si>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</si>
  <si>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</si>
  <si>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</si>
  <si>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</si>
  <si>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</si>
  <si>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</si>
  <si>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</si>
  <si>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</si>
  <si>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</si>
  <si>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</si>
  <si>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</si>
  <si>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</si>
  <si>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</si>
  <si>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</si>
  <si>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</si>
  <si>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</si>
  <si>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</si>
  <si>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</si>
  <si>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</si>
  <si>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</si>
  <si>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</si>
  <si>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</si>
  <si>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</si>
  <si>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</si>
  <si>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</si>
  <si>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</si>
  <si>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</si>
  <si>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</si>
  <si>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</si>
  <si>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</si>
  <si>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</si>
  <si>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</si>
  <si>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</si>
  <si>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</si>
  <si>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</si>
  <si>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</si>
  <si>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</si>
  <si>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</si>
  <si>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</si>
  <si>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</si>
  <si>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</si>
  <si>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</si>
  <si>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</si>
  <si>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</si>
  <si>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</si>
  <si>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</si>
  <si>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</si>
  <si>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</si>
  <si>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</si>
  <si>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</si>
  <si>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</si>
  <si>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</si>
  <si>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</si>
  <si>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</si>
  <si>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</si>
  <si>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</si>
  <si>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</si>
  <si>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</si>
  <si>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</si>
  <si>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</si>
  <si>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</si>
  <si>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</si>
  <si>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</si>
  <si>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</si>
  <si>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</si>
  <si>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</si>
  <si>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</si>
  <si>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</si>
  <si>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</si>
  <si>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</si>
  <si>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</si>
  <si>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</si>
  <si>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</si>
  <si>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</si>
  <si>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</si>
  <si>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</si>
  <si>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</si>
  <si>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</si>
  <si>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</si>
  <si>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</si>
  <si>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</si>
  <si>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</si>
  <si>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</si>
  <si>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</si>
  <si>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</si>
  <si>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</si>
  <si>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</si>
  <si>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</si>
  <si>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</si>
  <si>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</si>
  <si>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</si>
  <si>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</si>
  <si>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</si>
  <si>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</si>
  <si>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</si>
  <si>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</si>
  <si>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</si>
  <si>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</si>
  <si>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</si>
  <si>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</si>
  <si>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</si>
  <si>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</si>
  <si>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</si>
  <si>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</si>
  <si>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</si>
  <si>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</si>
  <si>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</si>
  <si>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</si>
  <si>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</si>
  <si>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</si>
  <si>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</si>
  <si>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</si>
  <si>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</si>
  <si>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</si>
  <si>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</si>
  <si>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</si>
  <si>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</si>
  <si>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</si>
  <si>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</si>
  <si>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</si>
  <si>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</si>
  <si>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</si>
  <si>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</si>
  <si>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</si>
  <si>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</si>
  <si>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</si>
  <si>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</si>
  <si>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</si>
  <si>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</si>
  <si>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</si>
  <si>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</si>
  <si>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</si>
  <si>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</si>
  <si>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</si>
  <si>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</si>
  <si>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</si>
  <si>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</si>
  <si>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</si>
  <si>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</si>
  <si>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</si>
  <si>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</si>
  <si>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</si>
  <si>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</si>
  <si>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</si>
  <si>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</si>
  <si>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</si>
  <si>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</si>
  <si>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</si>
  <si>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</si>
  <si>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</si>
  <si>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</si>
  <si>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</si>
  <si>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</si>
  <si>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</si>
  <si>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</si>
  <si>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</si>
  <si>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</si>
  <si>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</si>
  <si>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</si>
  <si>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</si>
  <si>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</si>
  <si>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</si>
  <si>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</si>
  <si>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</si>
  <si>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</si>
  <si>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</si>
  <si>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</si>
  <si>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</si>
  <si>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</si>
  <si>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</si>
  <si>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</si>
  <si>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</si>
  <si>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</si>
  <si>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</si>
  <si>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</si>
  <si>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</si>
  <si>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</si>
  <si>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</si>
  <si>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</si>
  <si>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</si>
  <si>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</si>
  <si>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</si>
  <si>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</si>
  <si>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</si>
  <si>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</si>
  <si>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</si>
  <si>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</si>
  <si>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</si>
  <si>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</si>
  <si>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</si>
  <si>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</si>
  <si>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</si>
  <si>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</si>
  <si>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</si>
  <si>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</si>
  <si>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</si>
  <si>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</si>
  <si>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</si>
  <si>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</si>
  <si>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</si>
  <si>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</si>
  <si>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</si>
  <si>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</si>
  <si>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</si>
  <si>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</si>
  <si>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</si>
  <si>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</si>
  <si>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</si>
  <si>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</si>
  <si>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</si>
  <si>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</si>
  <si>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</si>
  <si>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</si>
  <si>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</si>
  <si>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</si>
  <si>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</si>
  <si>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</si>
  <si>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</si>
  <si>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</si>
  <si>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</si>
  <si>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</si>
  <si>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</si>
  <si>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</si>
  <si>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</si>
  <si>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</si>
  <si>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</si>
  <si>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</si>
  <si>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</si>
  <si>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</si>
  <si>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</si>
  <si>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</si>
  <si>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</si>
  <si>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</si>
  <si>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</si>
  <si>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</si>
  <si>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</si>
  <si>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</si>
  <si>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</si>
  <si>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</si>
  <si>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</si>
  <si>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</si>
  <si>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</si>
  <si>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</si>
  <si>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</si>
  <si>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</si>
  <si>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</si>
  <si>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</si>
  <si>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</si>
  <si>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</si>
  <si>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</si>
  <si>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</si>
  <si>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</si>
  <si>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</si>
  <si>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</si>
  <si>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</si>
  <si>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</si>
  <si>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</si>
  <si>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</si>
  <si>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</si>
  <si>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</si>
  <si>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</si>
  <si>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</si>
  <si>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</si>
  <si>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</si>
  <si>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</si>
  <si>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</si>
  <si>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</si>
  <si>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</si>
  <si>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</si>
  <si>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</si>
  <si>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</si>
  <si>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</si>
  <si>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</si>
  <si>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</si>
  <si>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</si>
  <si>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</si>
  <si>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</si>
  <si>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</si>
  <si>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</si>
  <si>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</si>
  <si>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</si>
  <si>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</si>
  <si>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</si>
  <si>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</si>
  <si>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</si>
  <si>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</si>
  <si>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</si>
  <si>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</si>
  <si>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</si>
  <si>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</si>
  <si>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</si>
  <si>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</si>
  <si>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</si>
  <si>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</si>
  <si>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</si>
  <si>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</si>
  <si>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</si>
  <si>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</si>
  <si>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</si>
  <si>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</si>
  <si>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</si>
  <si>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</si>
  <si>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</si>
  <si>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</si>
  <si>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</si>
  <si>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</si>
  <si>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</si>
  <si>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</si>
  <si>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</si>
  <si>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</si>
  <si>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</si>
  <si>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</si>
  <si>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</si>
  <si>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</si>
  <si>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</si>
  <si>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</si>
  <si>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</si>
  <si>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</si>
  <si>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</si>
  <si>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</si>
  <si>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</si>
  <si>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</si>
  <si>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</si>
  <si>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</si>
  <si>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</si>
  <si>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</si>
  <si>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</si>
  <si>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</si>
  <si>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</si>
  <si>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</si>
  <si>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</si>
  <si>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</si>
  <si>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</si>
  <si>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</si>
  <si>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</si>
  <si>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</si>
  <si>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</si>
  <si>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</si>
  <si>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</si>
  <si>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</si>
  <si>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</si>
  <si>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</si>
  <si>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</si>
  <si>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</si>
  <si>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</si>
  <si>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</si>
  <si>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</si>
  <si>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</si>
  <si>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</si>
  <si>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</si>
  <si>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</si>
  <si>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</si>
  <si>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</si>
  <si>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</si>
  <si>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</si>
  <si>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</si>
  <si>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</si>
  <si>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</si>
  <si>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</si>
  <si>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</si>
  <si>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</si>
  <si>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</si>
  <si>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</si>
  <si>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</si>
  <si>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</si>
  <si>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</si>
  <si>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</si>
  <si>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</si>
  <si>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</si>
  <si>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</si>
  <si>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</si>
  <si>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</si>
  <si>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</si>
  <si>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</si>
  <si>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</si>
  <si>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</si>
  <si>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</si>
  <si>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</si>
  <si>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</si>
  <si>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</si>
  <si>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</si>
  <si>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</si>
  <si>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</si>
  <si>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</si>
  <si>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</si>
  <si>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</si>
  <si>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</si>
  <si>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</si>
  <si>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</si>
  <si>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</si>
  <si>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</si>
  <si>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</si>
  <si>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</si>
  <si>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</si>
  <si>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</si>
  <si>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</si>
  <si>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</si>
  <si>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</si>
  <si>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</si>
  <si>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</si>
  <si>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</si>
  <si>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</si>
  <si>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</si>
  <si>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</si>
  <si>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</si>
  <si>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</si>
  <si>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</si>
  <si>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</si>
  <si>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</si>
  <si>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</si>
  <si>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</si>
  <si>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</si>
  <si>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</si>
  <si>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</si>
  <si>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</si>
  <si>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</si>
  <si>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</si>
  <si>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</si>
  <si>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</si>
  <si>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</si>
  <si>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</si>
  <si>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</si>
  <si>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</si>
  <si>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</si>
  <si>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</si>
  <si>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</si>
  <si>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</si>
  <si>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</si>
  <si>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</si>
  <si>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</si>
  <si>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</si>
  <si>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</si>
  <si>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</si>
  <si>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</si>
  <si>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</si>
  <si>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</si>
  <si>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</si>
  <si>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</si>
  <si>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</si>
  <si>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</si>
  <si>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</si>
  <si>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</si>
  <si>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</si>
  <si>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</si>
  <si>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</si>
  <si>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</si>
  <si>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</si>
  <si>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</si>
  <si>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</si>
  <si>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</si>
  <si>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</si>
  <si>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</si>
  <si>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</si>
  <si>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</si>
  <si>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</si>
  <si>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</si>
  <si>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</si>
  <si>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</si>
  <si>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</si>
  <si>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</si>
  <si>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</si>
  <si>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</si>
  <si>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</si>
  <si>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</si>
  <si>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</si>
  <si>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</si>
  <si>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</si>
  <si>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</si>
  <si>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</si>
  <si>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</si>
  <si>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</si>
  <si>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</si>
  <si>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</si>
  <si>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</si>
  <si>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</si>
  <si>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</si>
  <si>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</si>
  <si>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</si>
  <si>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</si>
  <si>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</si>
  <si>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</si>
  <si>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</si>
  <si>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</si>
  <si>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</si>
  <si>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</si>
  <si>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</si>
  <si>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</si>
  <si>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</si>
  <si>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</si>
  <si>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</si>
  <si>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</si>
  <si>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</si>
  <si>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</si>
  <si>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</si>
  <si>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</si>
  <si>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</si>
  <si>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</si>
  <si>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</si>
  <si>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</si>
  <si>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</si>
  <si>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</si>
  <si>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</si>
  <si>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</si>
  <si>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</si>
  <si>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</si>
  <si>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</si>
  <si>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</si>
  <si>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</si>
  <si>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</si>
  <si>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</si>
  <si>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</si>
  <si>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</si>
  <si>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</si>
  <si>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</si>
  <si>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</si>
  <si>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</si>
  <si>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</si>
  <si>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</si>
  <si>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</si>
  <si>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</si>
  <si>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</si>
  <si>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</si>
  <si>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</si>
  <si>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</si>
  <si>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</si>
  <si>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</si>
  <si>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</si>
  <si>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</si>
  <si>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</si>
  <si>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</si>
  <si>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</si>
  <si>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</si>
  <si>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</si>
  <si>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</si>
  <si>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</si>
  <si>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</si>
  <si>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</si>
  <si>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</si>
  <si>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</si>
  <si>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</si>
  <si>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</si>
  <si>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</si>
  <si>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</si>
  <si>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</si>
  <si>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</si>
  <si>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</si>
  <si>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</si>
  <si>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</si>
  <si>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</si>
  <si>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</si>
  <si>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</si>
  <si>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</si>
  <si>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</si>
  <si>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</si>
  <si>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</si>
  <si>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</si>
  <si>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</si>
  <si>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</si>
  <si>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</si>
  <si>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</si>
  <si>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</si>
  <si>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</si>
  <si>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</si>
  <si>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</si>
  <si>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</si>
  <si>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</si>
  <si>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</si>
  <si>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</si>
  <si>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</si>
  <si>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</si>
  <si>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</si>
  <si>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</si>
  <si>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</si>
  <si>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</si>
  <si>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</si>
  <si>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</si>
  <si>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</si>
  <si>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</si>
  <si>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</si>
  <si>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</si>
  <si>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</si>
  <si>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</si>
  <si>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</si>
  <si>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</si>
  <si>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</si>
  <si>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</si>
  <si>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</si>
  <si>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</si>
  <si>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</si>
  <si>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</si>
  <si>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</si>
  <si>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</si>
  <si>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</si>
  <si>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</si>
  <si>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</si>
  <si>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</si>
  <si>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</si>
  <si>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</si>
  <si>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</si>
  <si>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</si>
  <si>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</si>
  <si>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</si>
  <si>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</si>
  <si>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</si>
  <si>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</si>
  <si>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</si>
  <si>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</si>
  <si>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</si>
  <si>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</si>
  <si>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</si>
  <si>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</si>
  <si>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</si>
  <si>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</si>
  <si>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</si>
  <si>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</si>
  <si>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</si>
  <si>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</si>
  <si>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</si>
  <si>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</si>
  <si>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</si>
  <si>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</si>
  <si>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</si>
  <si>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</si>
  <si>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</si>
  <si>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</si>
  <si>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</si>
  <si>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</si>
  <si>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</si>
  <si>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</si>
  <si>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</si>
  <si>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</si>
  <si>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</si>
  <si>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</si>
  <si>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</si>
  <si>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</si>
  <si>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</si>
  <si>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</si>
  <si>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</si>
  <si>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</si>
  <si>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</si>
  <si>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</si>
  <si>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</si>
  <si>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</si>
  <si>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</si>
  <si>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</si>
  <si>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</si>
  <si>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</si>
  <si>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</si>
  <si>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</si>
  <si>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</si>
  <si>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</si>
  <si>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</si>
  <si>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</si>
  <si>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</si>
  <si>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</si>
  <si>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</si>
  <si>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</si>
  <si>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</si>
  <si>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</si>
  <si>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</si>
  <si>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</si>
  <si>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</si>
  <si>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</si>
  <si>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</si>
  <si>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</si>
  <si>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</si>
  <si>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</si>
  <si>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</si>
  <si>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</si>
  <si>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</si>
  <si>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</si>
  <si>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</si>
  <si>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</si>
  <si>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</si>
  <si>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</si>
  <si>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</si>
  <si>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</si>
  <si>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</si>
  <si>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</si>
  <si>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</si>
  <si>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</si>
  <si>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</si>
  <si>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</si>
  <si>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</si>
  <si>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</si>
  <si>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</si>
  <si>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</si>
  <si>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</si>
  <si>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</si>
  <si>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</si>
  <si>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</si>
  <si>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</si>
  <si>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</si>
  <si>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</si>
  <si>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</si>
  <si>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</si>
  <si>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</si>
  <si>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</si>
  <si>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</si>
  <si>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</si>
  <si>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</si>
  <si>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</si>
  <si>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</si>
  <si>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</si>
  <si>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</si>
  <si>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</si>
  <si>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</si>
  <si>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</si>
  <si>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</si>
  <si>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</si>
  <si>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</si>
  <si>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</si>
  <si>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</si>
  <si>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</si>
  <si>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</si>
  <si>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</si>
  <si>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</si>
  <si>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</si>
  <si>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</si>
  <si>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</si>
  <si>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</si>
  <si>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</si>
  <si>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</si>
  <si>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</si>
  <si>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</si>
  <si>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</si>
  <si>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</si>
  <si>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</si>
  <si>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</si>
  <si>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</si>
  <si>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</si>
  <si>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</si>
  <si>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</si>
  <si>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</si>
  <si>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</si>
  <si>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</si>
  <si>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</si>
  <si>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</si>
  <si>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</si>
  <si>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</si>
  <si>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</si>
  <si>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</si>
  <si>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</si>
  <si>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</si>
  <si>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</si>
  <si>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</si>
  <si>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</si>
  <si>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</si>
  <si>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</si>
  <si>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</si>
  <si>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</si>
  <si>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</si>
  <si>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</si>
  <si>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</si>
  <si>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</si>
  <si>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</si>
  <si>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</si>
  <si>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</si>
  <si>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</si>
  <si>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</si>
  <si>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</si>
  <si>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</si>
  <si>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</si>
  <si>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</si>
  <si>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</si>
  <si>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</si>
  <si>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</si>
  <si>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</si>
  <si>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</si>
  <si>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</si>
  <si>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</si>
  <si>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</si>
  <si>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</si>
  <si>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</si>
  <si>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</si>
  <si>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</si>
  <si>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</si>
  <si>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</si>
  <si>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</si>
  <si>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</si>
  <si>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</si>
  <si>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</si>
  <si>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</si>
  <si>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</si>
  <si>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</si>
  <si>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</si>
  <si>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</si>
  <si>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</si>
  <si>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</si>
  <si>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</si>
  <si>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</si>
  <si>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</si>
  <si>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</si>
  <si>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</si>
  <si>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</si>
  <si>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</si>
  <si>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</si>
  <si>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</si>
  <si>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</si>
  <si>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</si>
  <si>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</si>
  <si>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</si>
  <si>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</si>
  <si>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</si>
  <si>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</si>
  <si>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</si>
  <si>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</si>
  <si>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</si>
  <si>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</si>
  <si>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</si>
  <si>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</si>
  <si>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</si>
  <si>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</si>
  <si>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</si>
  <si>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</si>
  <si>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</si>
  <si>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</si>
  <si>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</si>
  <si>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</si>
  <si>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</si>
  <si>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</si>
  <si>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</si>
  <si>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</si>
  <si>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</si>
  <si>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</si>
  <si>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</si>
  <si>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</si>
  <si>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</si>
  <si>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</si>
  <si>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</si>
  <si>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</si>
  <si>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</si>
  <si>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</si>
  <si>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</si>
  <si>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</si>
  <si>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</si>
  <si>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</si>
  <si>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</si>
  <si>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</si>
  <si>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</si>
  <si>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</si>
  <si>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</si>
  <si>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</si>
  <si>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</si>
  <si>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</si>
  <si>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</si>
  <si>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</si>
  <si>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</si>
  <si>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</si>
  <si>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</si>
  <si>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</si>
  <si>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</si>
  <si>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</si>
  <si>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</si>
  <si>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</si>
  <si>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</si>
  <si>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</si>
  <si>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</si>
  <si>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</si>
  <si>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</si>
  <si>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</si>
  <si>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</si>
  <si>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</si>
  <si>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</si>
  <si>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</si>
  <si>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</si>
  <si>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</si>
  <si>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</si>
  <si>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</si>
  <si>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</si>
  <si>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</si>
  <si>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</si>
  <si>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</si>
  <si>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</si>
  <si>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</si>
  <si>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</si>
  <si>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</si>
  <si>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</si>
  <si>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</si>
  <si>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</si>
  <si>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</si>
  <si>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</si>
  <si>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</si>
  <si>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</si>
  <si>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</si>
  <si>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</si>
  <si>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</si>
  <si>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</si>
  <si>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</si>
  <si>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</si>
  <si>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</si>
  <si>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</si>
  <si>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</si>
  <si>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</si>
  <si>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</si>
  <si>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</si>
  <si>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</si>
  <si>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</si>
  <si>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</si>
  <si>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</si>
  <si>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</si>
  <si>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</si>
  <si>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</si>
  <si>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</si>
  <si>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</si>
  <si>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</si>
  <si>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</si>
  <si>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</si>
  <si>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</si>
  <si>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</si>
  <si>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</si>
  <si>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</si>
  <si>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</si>
  <si>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</si>
  <si>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</si>
  <si>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</si>
  <si>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</si>
  <si>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</si>
  <si>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</si>
  <si>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</si>
  <si>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</si>
  <si>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</si>
  <si>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</si>
  <si>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</si>
  <si>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</si>
  <si>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</si>
  <si>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</si>
  <si>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</si>
  <si>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</si>
  <si>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</si>
  <si>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</si>
  <si>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</si>
  <si>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</si>
  <si>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</si>
  <si>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</si>
  <si>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</si>
  <si>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</si>
  <si>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</si>
  <si>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</si>
  <si>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</si>
  <si>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</si>
  <si>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</si>
  <si>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</si>
  <si>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</si>
  <si>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</si>
  <si>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</si>
  <si>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</si>
  <si>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</si>
  <si>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</si>
  <si>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</si>
  <si>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</si>
  <si>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</si>
  <si>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</si>
  <si>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</si>
  <si>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</si>
  <si>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</si>
  <si>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</si>
  <si>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</si>
  <si>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</si>
  <si>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</si>
  <si>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</si>
  <si>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</si>
  <si>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</si>
  <si>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</si>
  <si>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</si>
  <si>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</si>
  <si>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</si>
  <si>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</si>
  <si>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</si>
  <si>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</si>
  <si>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</si>
  <si>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</si>
  <si>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</si>
  <si>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</si>
  <si>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</si>
  <si>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</si>
  <si>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</si>
  <si>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</si>
  <si>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</si>
  <si>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</si>
  <si>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</si>
  <si>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</si>
  <si>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</si>
  <si>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</si>
  <si>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</si>
  <si>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</si>
  <si>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</si>
  <si>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</si>
  <si>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</si>
  <si>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</si>
  <si>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</si>
  <si>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</si>
  <si>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</si>
  <si>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</si>
  <si>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</si>
  <si>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</si>
  <si>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</si>
  <si>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</si>
  <si>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</si>
  <si>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</si>
  <si>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</si>
  <si>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</si>
  <si>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</si>
  <si>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</si>
  <si>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</si>
  <si>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</si>
  <si>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</si>
  <si>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</si>
  <si>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</si>
  <si>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</si>
  <si>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</si>
  <si>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</si>
  <si>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</si>
  <si>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</si>
  <si>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</si>
  <si>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</si>
  <si>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</si>
  <si>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</si>
  <si>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</si>
  <si>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</si>
  <si>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</si>
  <si>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</si>
  <si>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</si>
  <si>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</si>
  <si>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</si>
  <si>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</si>
  <si>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</si>
  <si>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</si>
  <si>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</si>
  <si>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</si>
  <si>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</si>
  <si>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</si>
  <si>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</si>
  <si>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</si>
  <si>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</si>
  <si>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</si>
  <si>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</si>
  <si>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</si>
  <si>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</si>
  <si>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</si>
  <si>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</si>
  <si>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</si>
  <si>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</si>
  <si>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</si>
  <si>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</si>
  <si>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</si>
  <si>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</si>
  <si>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</si>
  <si>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</si>
  <si>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</si>
  <si>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</si>
  <si>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</si>
  <si>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</si>
  <si>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</si>
  <si>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</si>
  <si>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</si>
  <si>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</si>
  <si>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</si>
  <si>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</si>
  <si>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</si>
  <si>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</si>
  <si>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</si>
  <si>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</si>
  <si>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</si>
  <si>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</si>
  <si>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</si>
  <si>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</si>
  <si>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</si>
  <si>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</si>
  <si>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</si>
  <si>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</si>
  <si>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</si>
  <si>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</si>
  <si>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</si>
  <si>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</si>
  <si>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</si>
  <si>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</si>
  <si>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</si>
  <si>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</si>
  <si>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</si>
  <si>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</si>
  <si>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</si>
  <si>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</si>
  <si>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</si>
  <si>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</si>
  <si>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</si>
  <si>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</si>
  <si>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</si>
  <si>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</si>
  <si>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</si>
  <si>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</si>
  <si>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</si>
  <si>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</si>
  <si>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</si>
  <si>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</si>
  <si>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</si>
  <si>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</si>
  <si>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</si>
  <si>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</si>
  <si>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</si>
  <si>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</si>
  <si>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</si>
  <si>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</si>
  <si>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</si>
  <si>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</si>
  <si>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</si>
  <si>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</si>
  <si>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</si>
  <si>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</si>
  <si>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</si>
  <si>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</si>
  <si>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</si>
  <si>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</si>
  <si>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</si>
  <si>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</si>
  <si>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</si>
  <si>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</si>
  <si>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</si>
  <si>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</si>
  <si>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</si>
  <si>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</si>
  <si>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</si>
  <si>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</si>
  <si>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</si>
  <si>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</si>
  <si>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</si>
  <si>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</si>
  <si>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</si>
  <si>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</si>
  <si>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</si>
  <si>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</si>
  <si>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</si>
  <si>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</si>
  <si>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</si>
  <si>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</si>
  <si>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</si>
  <si>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</si>
  <si>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</si>
  <si>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</si>
  <si>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</si>
  <si>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</si>
  <si>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</si>
  <si>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</si>
  <si>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</si>
  <si>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</si>
  <si>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</si>
  <si>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</si>
  <si>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</si>
  <si>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</si>
  <si>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</si>
  <si>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</si>
  <si>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</si>
  <si>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</si>
  <si>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</si>
  <si>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</si>
  <si>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</si>
  <si>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</si>
  <si>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</si>
  <si>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</si>
  <si>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</si>
  <si>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</si>
  <si>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</si>
  <si>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</si>
  <si>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</si>
  <si>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</si>
  <si>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</si>
  <si>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</si>
  <si>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</si>
  <si>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</si>
  <si>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</si>
  <si>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</si>
  <si>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</si>
  <si>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</si>
  <si>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</si>
  <si>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</si>
  <si>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</si>
  <si>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</si>
  <si>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</si>
  <si>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</si>
  <si>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</si>
  <si>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</si>
  <si>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</si>
  <si>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</si>
  <si>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</si>
  <si>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</si>
  <si>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</si>
  <si>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</si>
  <si>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</si>
  <si>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</si>
  <si>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</si>
  <si>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</si>
  <si>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</si>
  <si>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</si>
  <si>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</si>
  <si>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</si>
  <si>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</si>
  <si>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</si>
  <si>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</si>
  <si>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</si>
  <si>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</si>
  <si>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</si>
  <si>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</si>
  <si>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</si>
  <si>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</si>
  <si>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</si>
  <si>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</si>
  <si>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</si>
  <si>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</si>
  <si>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</si>
  <si>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</si>
  <si>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</si>
  <si>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</si>
  <si>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</si>
  <si>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</si>
  <si>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</si>
  <si>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</si>
  <si>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</si>
  <si>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</si>
  <si>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</si>
  <si>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</si>
  <si>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</si>
  <si>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</si>
  <si>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</si>
  <si>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</si>
  <si>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</si>
  <si>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</si>
  <si>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</si>
  <si>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</si>
  <si>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</si>
  <si>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</si>
  <si>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</si>
  <si>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</si>
  <si>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</si>
  <si>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</si>
  <si>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</si>
  <si>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</si>
  <si>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</si>
  <si>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</si>
  <si>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</si>
  <si>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</si>
  <si>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</si>
  <si>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</si>
  <si>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</si>
  <si>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</si>
  <si>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</si>
  <si>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</si>
  <si>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</si>
  <si>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</si>
  <si>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</si>
  <si>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</si>
  <si>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</si>
  <si>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</si>
  <si>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</si>
  <si>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</si>
  <si>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</si>
  <si>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</si>
  <si>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</si>
  <si>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</si>
  <si>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</si>
  <si>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</si>
  <si>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</si>
  <si>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</si>
  <si>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</si>
  <si>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</si>
  <si>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</si>
  <si>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</si>
  <si>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</si>
  <si>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</si>
  <si>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</si>
  <si>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</si>
  <si>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</si>
  <si>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</si>
  <si>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</si>
  <si>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</si>
  <si>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</si>
  <si>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</si>
  <si>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</si>
  <si>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</si>
  <si>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</si>
  <si>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</si>
  <si>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</si>
  <si>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</si>
  <si>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</si>
  <si>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</si>
  <si>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</si>
  <si>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</si>
  <si>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</si>
  <si>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</si>
  <si>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</si>
  <si>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</si>
  <si>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</si>
  <si>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</si>
  <si>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</si>
  <si>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</si>
  <si>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</si>
  <si>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</si>
  <si>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</si>
  <si>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</si>
  <si>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</si>
  <si>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</si>
  <si>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</si>
  <si>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</si>
  <si>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</si>
  <si>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</si>
  <si>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</si>
  <si>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</si>
  <si>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</si>
  <si>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</si>
  <si>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</si>
  <si>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</si>
  <si>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</si>
  <si>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</si>
  <si>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</si>
  <si>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</si>
  <si>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</si>
  <si>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</si>
  <si>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</si>
  <si>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</si>
  <si>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</si>
  <si>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</si>
  <si>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</si>
  <si>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</si>
  <si>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</si>
  <si>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</si>
  <si>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</si>
  <si>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</si>
  <si>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</si>
  <si>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</si>
  <si>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</si>
  <si>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</si>
  <si>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</si>
  <si>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</si>
  <si>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</si>
  <si>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</si>
  <si>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</si>
  <si>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</si>
  <si>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</si>
  <si>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</si>
  <si>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</si>
  <si>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</si>
  <si>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</si>
  <si>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</si>
  <si>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</si>
  <si>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</si>
  <si>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</si>
  <si>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</si>
  <si>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</si>
  <si>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</si>
  <si>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</si>
  <si>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</si>
  <si>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</si>
  <si>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</si>
  <si>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</si>
  <si>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</si>
  <si>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</si>
  <si>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</si>
  <si>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</si>
  <si>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</si>
  <si>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</si>
  <si>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</si>
  <si>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</si>
  <si>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</si>
  <si>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</si>
  <si>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</si>
  <si>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</si>
  <si>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</si>
  <si>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</si>
  <si>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</si>
  <si>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</si>
  <si>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</si>
  <si>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</si>
  <si>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</si>
  <si>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</si>
  <si>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</si>
  <si>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</si>
  <si>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</si>
  <si>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</si>
  <si>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</si>
  <si>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</si>
  <si>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</si>
  <si>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</si>
  <si>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</si>
  <si>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</si>
  <si>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</si>
  <si>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</si>
  <si>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</si>
  <si>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</si>
  <si>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</si>
  <si>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</si>
  <si>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</si>
  <si>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</si>
  <si>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</si>
  <si>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</si>
  <si>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</si>
  <si>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</si>
  <si>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</si>
  <si>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</si>
  <si>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</si>
  <si>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</si>
  <si>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</si>
  <si>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</si>
  <si>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</si>
  <si>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</si>
  <si>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</si>
  <si>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</si>
  <si>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</si>
  <si>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</si>
  <si>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</si>
  <si>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</si>
  <si>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</si>
  <si>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</si>
  <si>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</si>
  <si>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</si>
  <si>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</si>
  <si>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</si>
  <si>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</si>
  <si>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</si>
  <si>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</si>
  <si>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</si>
  <si>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</si>
  <si>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</si>
  <si>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</si>
  <si>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</si>
  <si>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</si>
  <si>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</si>
  <si>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</si>
  <si>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</si>
  <si>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</si>
  <si>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</si>
  <si>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</si>
  <si>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</si>
  <si>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</si>
  <si>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</si>
  <si>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</si>
  <si>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</si>
  <si>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</si>
  <si>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</si>
  <si>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</si>
  <si>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</si>
  <si>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</si>
  <si>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</si>
  <si>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</si>
  <si>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</si>
  <si>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</si>
  <si>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</si>
  <si>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</si>
  <si>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</si>
  <si>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</si>
  <si>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</si>
  <si>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</si>
  <si>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</si>
  <si>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</si>
  <si>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</si>
  <si>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</si>
  <si>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</si>
  <si>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</si>
  <si>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</si>
  <si>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</si>
  <si>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</si>
  <si>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</si>
  <si>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</si>
  <si>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</si>
  <si>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</si>
  <si>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</si>
  <si>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</si>
  <si>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</si>
  <si>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</si>
  <si>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</si>
  <si>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</si>
  <si>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</si>
  <si>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</si>
  <si>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</si>
  <si>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</si>
  <si>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</si>
  <si>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</si>
  <si>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</si>
  <si>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</si>
  <si>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</si>
  <si>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</si>
  <si>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</si>
  <si>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</si>
  <si>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</si>
  <si>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</si>
  <si>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</si>
  <si>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</si>
  <si>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</si>
  <si>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</si>
  <si>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</si>
  <si>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</si>
  <si>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</si>
  <si>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</si>
  <si>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</si>
  <si>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</si>
  <si>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</si>
  <si>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</si>
  <si>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</si>
  <si>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</si>
  <si>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</si>
  <si>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</si>
  <si>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</si>
  <si>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</si>
  <si>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</si>
  <si>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</si>
  <si>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</si>
  <si>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</si>
  <si>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</si>
  <si>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</si>
  <si>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</si>
  <si>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</si>
  <si>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</si>
  <si>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</si>
  <si>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</si>
  <si>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</si>
  <si>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</si>
  <si>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</si>
  <si>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</si>
  <si>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</si>
  <si>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</si>
  <si>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</si>
  <si>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</si>
  <si>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</si>
  <si>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</si>
  <si>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</si>
  <si>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</si>
  <si>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</si>
  <si>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</si>
  <si>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</si>
  <si>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</si>
  <si>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</si>
  <si>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</si>
  <si>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</si>
  <si>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</si>
  <si>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</si>
  <si>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</si>
  <si>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</si>
  <si>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</si>
  <si>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</si>
  <si>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</si>
  <si>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</si>
  <si>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</si>
  <si>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</si>
  <si>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</si>
  <si>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</si>
  <si>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</si>
  <si>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</si>
  <si>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</si>
  <si>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</si>
  <si>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</si>
  <si>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</si>
  <si>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</si>
  <si>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</si>
  <si>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</si>
  <si>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</si>
  <si>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</si>
  <si>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</si>
  <si>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</si>
  <si>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</si>
  <si>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</si>
  <si>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</si>
  <si>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</si>
  <si>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</si>
  <si>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</si>
  <si>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</si>
  <si>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</si>
  <si>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</si>
  <si>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</si>
  <si>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</si>
  <si>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</si>
  <si>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</si>
  <si>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</si>
  <si>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</si>
  <si>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</si>
  <si>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</si>
  <si>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</si>
  <si>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</si>
  <si>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</si>
  <si>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</si>
  <si>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</si>
  <si>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</si>
  <si>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</si>
  <si>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</si>
  <si>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</si>
  <si>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</si>
  <si>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</si>
  <si>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</si>
  <si>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</si>
  <si>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</si>
  <si>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</si>
  <si>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</si>
  <si>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</si>
  <si>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</si>
  <si>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</si>
  <si>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</si>
  <si>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</si>
  <si>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</si>
  <si>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</si>
  <si>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</si>
  <si>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</si>
  <si>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</si>
  <si>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</si>
  <si>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</si>
  <si>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</si>
  <si>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</si>
  <si>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</si>
  <si>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</si>
  <si>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</si>
  <si>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</si>
  <si>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</si>
  <si>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</si>
  <si>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</si>
  <si>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</si>
  <si>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</si>
  <si>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</si>
  <si>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</si>
  <si>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</si>
  <si>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</si>
  <si>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</si>
  <si>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</si>
  <si>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</si>
  <si>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</si>
  <si>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</si>
  <si>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</si>
  <si>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</si>
  <si>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</si>
  <si>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</si>
  <si>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</si>
  <si>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</si>
  <si>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</si>
  <si>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</si>
  <si>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</si>
  <si>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</si>
  <si>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</si>
  <si>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</si>
  <si>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</si>
  <si>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</si>
  <si>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</si>
  <si>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</si>
  <si>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</si>
  <si>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</si>
  <si>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</si>
  <si>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</si>
  <si>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</si>
  <si>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</si>
  <si>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</si>
  <si>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</si>
  <si>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</si>
  <si>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</si>
  <si>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</si>
  <si>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</si>
  <si>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</si>
  <si>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</si>
  <si>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</si>
  <si>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</si>
  <si>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</si>
  <si>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</si>
  <si>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</si>
  <si>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</si>
  <si>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</si>
  <si>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</si>
  <si>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</si>
  <si>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</si>
  <si>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</si>
  <si>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</si>
  <si>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</si>
  <si>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</si>
  <si>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</si>
  <si>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</si>
  <si>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</si>
  <si>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</si>
  <si>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</si>
  <si>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</si>
  <si>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</si>
  <si>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</si>
  <si>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</si>
  <si>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</si>
  <si>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</si>
  <si>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</si>
  <si>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</si>
  <si>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</si>
  <si>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</si>
  <si>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</si>
  <si>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</si>
  <si>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</si>
  <si>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</si>
  <si>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</si>
  <si>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</si>
  <si>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</si>
  <si>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</si>
  <si>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</si>
  <si>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</si>
  <si>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</si>
  <si>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</si>
  <si>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</si>
  <si>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</si>
  <si>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</si>
  <si>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</si>
  <si>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</si>
  <si>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</si>
  <si>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</si>
  <si>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</si>
  <si>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</si>
  <si>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</si>
  <si>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</si>
  <si>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</si>
  <si>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</si>
  <si>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</si>
  <si>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</si>
  <si>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</si>
  <si>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</si>
  <si>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</si>
  <si>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</si>
  <si>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</si>
  <si>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</si>
  <si>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</si>
  <si>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</si>
  <si>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</si>
  <si>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</si>
  <si>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</si>
  <si>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</si>
  <si>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</si>
  <si>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</si>
  <si>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</si>
  <si>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</si>
  <si>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</si>
  <si>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</si>
  <si>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</si>
  <si>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</si>
  <si>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</si>
  <si>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</si>
  <si>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</si>
  <si>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</si>
  <si>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</si>
  <si>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</si>
  <si>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</si>
  <si>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</si>
  <si>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</si>
  <si>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</si>
  <si>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</si>
  <si>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</si>
  <si>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</si>
  <si>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</si>
  <si>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</si>
  <si>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</si>
  <si>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</si>
  <si>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</si>
  <si>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</si>
  <si>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</si>
  <si>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</si>
  <si>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</si>
  <si>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</si>
  <si>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</si>
  <si>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</si>
  <si>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</si>
  <si>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</si>
  <si>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</si>
  <si>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</si>
  <si>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</si>
  <si>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</si>
  <si>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</si>
  <si>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</si>
  <si>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</si>
  <si>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</si>
  <si>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</si>
  <si>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</si>
  <si>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</si>
  <si>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</si>
  <si>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</si>
  <si>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</si>
  <si>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</si>
  <si>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</si>
  <si>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</si>
  <si>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</si>
  <si>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</si>
  <si>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</si>
  <si>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</si>
  <si>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</si>
  <si>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</si>
  <si>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</si>
  <si>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</si>
  <si>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</si>
  <si>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</si>
  <si>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</si>
  <si>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</si>
  <si>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</si>
  <si>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</si>
  <si>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</si>
  <si>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</si>
  <si>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</si>
  <si>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</si>
  <si>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</si>
  <si>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</si>
  <si>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</si>
  <si>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</si>
  <si>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</si>
  <si>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</si>
  <si>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</si>
  <si>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</si>
  <si>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</si>
  <si>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</si>
  <si>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</si>
  <si>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</si>
  <si>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</si>
  <si>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</si>
  <si>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</si>
  <si>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</si>
  <si>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</si>
  <si>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</si>
  <si>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</si>
  <si>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</si>
  <si>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</si>
  <si>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</si>
  <si>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</si>
  <si>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</si>
  <si>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</si>
  <si>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</si>
  <si>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</si>
  <si>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</si>
  <si>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</si>
  <si>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</si>
  <si>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</si>
  <si>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</si>
  <si>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</si>
  <si>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</si>
  <si>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</si>
  <si>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</si>
  <si>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</si>
  <si>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</si>
  <si>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</si>
  <si>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</si>
  <si>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</si>
  <si>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</si>
  <si>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</si>
  <si>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</si>
  <si>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</si>
  <si>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</si>
  <si>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</si>
  <si>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</si>
  <si>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</si>
  <si>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</si>
  <si>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</si>
  <si>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</si>
  <si>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</si>
  <si>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</si>
  <si>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</si>
  <si>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</si>
  <si>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</si>
  <si>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</si>
  <si>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</si>
  <si>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</si>
  <si>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</si>
  <si>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</si>
  <si>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</si>
  <si>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</si>
  <si>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</si>
  <si>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</si>
  <si>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</si>
  <si>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</si>
  <si>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</si>
  <si>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</si>
  <si>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</si>
  <si>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</si>
  <si>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</si>
  <si>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</si>
  <si>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</si>
  <si>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</si>
  <si>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</si>
  <si>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</si>
  <si>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</si>
  <si>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</si>
  <si>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</si>
  <si>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</si>
  <si>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</si>
  <si>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</si>
  <si>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</si>
  <si>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</si>
  <si>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</si>
  <si>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</si>
  <si>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</si>
  <si>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</si>
  <si>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</si>
  <si>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</si>
  <si>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</si>
  <si>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</si>
  <si>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</si>
  <si>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</si>
  <si>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</si>
  <si>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</si>
  <si>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</si>
  <si>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</si>
  <si>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</si>
  <si>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</si>
  <si>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</si>
  <si>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</si>
  <si>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</si>
  <si>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</si>
  <si>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</si>
  <si>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</si>
  <si>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</si>
  <si>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</si>
  <si>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</si>
  <si>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</si>
  <si>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</si>
  <si>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</si>
  <si>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</si>
  <si>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</si>
  <si>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</si>
  <si>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</si>
  <si>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</si>
  <si>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</si>
  <si>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</si>
  <si>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</si>
  <si>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</si>
  <si>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</si>
  <si>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</si>
  <si>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</si>
  <si>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</si>
  <si>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</si>
  <si>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</si>
  <si>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</si>
  <si>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</si>
  <si>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</si>
  <si>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</si>
  <si>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</si>
  <si>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</si>
  <si>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</si>
  <si>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</si>
  <si>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</si>
  <si>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</si>
  <si>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</si>
  <si>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</si>
  <si>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</si>
  <si>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</si>
  <si>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</si>
  <si>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</si>
  <si>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</si>
  <si>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</si>
  <si>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</si>
  <si>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</si>
  <si>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</si>
  <si>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</si>
  <si>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</si>
  <si>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</si>
  <si>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</si>
  <si>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</si>
  <si>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</si>
  <si>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</si>
  <si>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</si>
  <si>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</si>
  <si>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</si>
  <si>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</si>
  <si>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</si>
  <si>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</si>
  <si>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</si>
  <si>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</si>
  <si>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</si>
  <si>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</si>
  <si>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</si>
  <si>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</si>
  <si>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</si>
  <si>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</si>
  <si>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</si>
  <si>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</si>
  <si>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</si>
  <si>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</si>
  <si>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</si>
  <si>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</si>
  <si>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</si>
  <si>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</si>
  <si>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</si>
  <si>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</si>
  <si>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</si>
  <si>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</si>
  <si>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</si>
  <si>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</si>
  <si>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</si>
  <si>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</si>
  <si>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</si>
  <si>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</si>
  <si>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</si>
  <si>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</si>
  <si>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</si>
  <si>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</si>
  <si>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</si>
  <si>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</si>
  <si>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</si>
  <si>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</si>
  <si>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</si>
  <si>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</si>
  <si>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</si>
  <si>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</si>
  <si>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</si>
  <si>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</si>
  <si>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</si>
  <si>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</si>
  <si>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</si>
  <si>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</si>
  <si>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</si>
  <si>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</si>
  <si>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</si>
  <si>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</si>
  <si>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</si>
  <si>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</si>
  <si>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</si>
  <si>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</si>
  <si>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</si>
  <si>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</si>
  <si>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</si>
  <si>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</si>
  <si>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</si>
  <si>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</si>
  <si>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</si>
  <si>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</si>
  <si>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</si>
  <si>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</si>
  <si>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</si>
  <si>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</si>
  <si>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</si>
  <si>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</si>
  <si>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</si>
  <si>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</si>
  <si>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</si>
  <si>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</si>
  <si>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</si>
  <si>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</si>
  <si>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</si>
  <si>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</si>
  <si>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</si>
  <si>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</si>
  <si>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</si>
  <si>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</si>
  <si>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</si>
  <si>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</si>
  <si>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</si>
  <si>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</si>
  <si>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</si>
  <si>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</si>
  <si>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</si>
  <si>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</si>
  <si>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</si>
  <si>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</si>
  <si>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</si>
  <si>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</si>
  <si>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</si>
  <si>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</si>
  <si>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</si>
  <si>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</si>
  <si>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</si>
  <si>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</si>
  <si>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</si>
  <si>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</si>
  <si>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</si>
  <si>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</si>
  <si>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</si>
  <si>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</si>
  <si>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</si>
  <si>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</si>
  <si>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</si>
  <si>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</si>
  <si>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</si>
  <si>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</si>
  <si>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</si>
  <si>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</si>
  <si>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</si>
  <si>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</si>
  <si>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</si>
  <si>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</si>
  <si>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</si>
  <si>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</si>
  <si>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</si>
  <si>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</si>
  <si>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</si>
  <si>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</si>
  <si>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</si>
  <si>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</si>
  <si>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</si>
  <si>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</si>
  <si>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</si>
  <si>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</si>
  <si>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</si>
  <si>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</si>
  <si>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</si>
  <si>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</si>
  <si>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</si>
  <si>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</si>
  <si>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</si>
  <si>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</si>
  <si>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</si>
  <si>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</si>
  <si>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</si>
  <si>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</si>
  <si>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</si>
  <si>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</si>
  <si>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</si>
  <si>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</si>
  <si>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</si>
  <si>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</si>
  <si>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</si>
  <si>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</si>
  <si>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</si>
  <si>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</si>
  <si>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</si>
  <si>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</si>
  <si>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</si>
  <si>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</si>
  <si>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</si>
  <si>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</si>
  <si>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</si>
  <si>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</si>
  <si>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</si>
  <si>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</si>
  <si>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</si>
  <si>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</si>
  <si>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</si>
  <si>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</si>
  <si>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</si>
  <si>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</si>
  <si>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</si>
  <si>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</si>
  <si>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</si>
  <si>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</si>
  <si>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</si>
  <si>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</si>
  <si>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</si>
  <si>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</si>
  <si>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</si>
  <si>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</si>
  <si>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</si>
  <si>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</si>
  <si>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</si>
  <si>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</si>
  <si>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</si>
  <si>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</si>
  <si>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</si>
  <si>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</si>
  <si>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</si>
  <si>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</si>
  <si>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</si>
  <si>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</si>
  <si>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</si>
  <si>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</si>
  <si>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</si>
  <si>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</si>
  <si>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</si>
  <si>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</si>
  <si>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</si>
  <si>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</si>
  <si>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</si>
  <si>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</si>
  <si>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</si>
  <si>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</si>
  <si>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</si>
  <si>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</si>
  <si>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</si>
  <si>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</si>
  <si>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</si>
  <si>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</si>
  <si>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</si>
  <si>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</si>
  <si>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</si>
  <si>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</si>
  <si>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</si>
  <si>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</si>
  <si>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</si>
  <si>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</si>
  <si>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</si>
  <si>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</si>
  <si>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</si>
  <si>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</si>
  <si>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</si>
  <si>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</si>
  <si>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</si>
  <si>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</si>
  <si>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</si>
  <si>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</si>
  <si>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</si>
  <si>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</si>
  <si>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</si>
  <si>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</si>
  <si>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</si>
  <si>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</si>
  <si>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</si>
  <si>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</si>
  <si>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</si>
  <si>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</si>
  <si>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</si>
  <si>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</si>
  <si>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</si>
  <si>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</si>
  <si>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</si>
  <si>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</si>
  <si>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</si>
  <si>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</si>
  <si>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</si>
  <si>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</si>
  <si>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</si>
  <si>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</si>
  <si>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</si>
  <si>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</si>
  <si>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</si>
  <si>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</si>
  <si>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</si>
  <si>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</si>
  <si>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</si>
  <si>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</si>
  <si>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</si>
  <si>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</si>
  <si>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</si>
  <si>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</si>
  <si>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</si>
  <si>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</si>
  <si>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</si>
  <si>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</si>
  <si>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</si>
  <si>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</si>
  <si>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</si>
  <si>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</si>
  <si>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</si>
  <si>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</si>
  <si>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</si>
  <si>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</si>
  <si>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</si>
  <si>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</si>
  <si>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</si>
  <si>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</si>
  <si>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</si>
  <si>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</si>
  <si>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</si>
  <si>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</si>
  <si>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</si>
  <si>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</si>
  <si>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</si>
  <si>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</si>
  <si>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</si>
  <si>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</si>
  <si>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</si>
  <si>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</si>
  <si>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</si>
  <si>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</si>
  <si>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</si>
  <si>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</si>
  <si>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</si>
  <si>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</si>
  <si>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</si>
  <si>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</si>
  <si>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</si>
  <si>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</si>
  <si>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</si>
  <si>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</si>
  <si>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</si>
  <si>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</si>
  <si>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</si>
  <si>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</si>
  <si>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</si>
  <si>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</si>
  <si>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</si>
  <si>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</si>
  <si>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</si>
  <si>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</si>
  <si>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</si>
  <si>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</si>
  <si>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</si>
  <si>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</si>
  <si>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</si>
  <si>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</si>
  <si>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</si>
  <si>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</si>
  <si>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</si>
  <si>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</si>
  <si>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</si>
  <si>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</si>
  <si>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</si>
  <si>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</si>
  <si>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</si>
  <si>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</si>
  <si>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</si>
  <si>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</si>
  <si>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</si>
  <si>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</si>
  <si>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</si>
  <si>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</si>
  <si>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</si>
  <si>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</si>
  <si>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</si>
  <si>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</si>
  <si>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</si>
  <si>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</si>
  <si>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</si>
  <si>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</si>
  <si>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</si>
  <si>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</si>
  <si>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</si>
  <si>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</si>
  <si>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</si>
  <si>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</si>
  <si>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</si>
  <si>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</si>
  <si>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</si>
  <si>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</si>
  <si>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</si>
  <si>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</si>
  <si>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</si>
  <si>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</si>
  <si>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</si>
  <si>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</si>
  <si>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</si>
  <si>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</si>
  <si>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</si>
  <si>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</si>
  <si>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</si>
  <si>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</si>
  <si>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</si>
  <si>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</si>
  <si>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</si>
  <si>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</si>
  <si>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</si>
  <si>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</si>
  <si>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</si>
  <si>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</si>
  <si>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</si>
  <si>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</si>
  <si>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</si>
  <si>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</si>
  <si>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</si>
  <si>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</si>
  <si>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</si>
  <si>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</si>
  <si>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</si>
  <si>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</si>
  <si>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</si>
  <si>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</si>
  <si>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</si>
  <si>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</si>
  <si>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</si>
  <si>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</si>
  <si>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</si>
  <si>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</si>
  <si>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</si>
  <si>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</si>
  <si>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</si>
  <si>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</si>
  <si>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</si>
  <si>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</si>
  <si>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</si>
  <si>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</si>
  <si>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</si>
  <si>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</si>
  <si>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</si>
  <si>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</si>
  <si>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</si>
  <si>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</si>
  <si>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</si>
  <si>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</si>
  <si>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</si>
  <si>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</si>
  <si>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</si>
  <si>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</si>
  <si>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</si>
  <si>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</si>
  <si>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</si>
  <si>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</si>
  <si>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</si>
  <si>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</si>
  <si>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</si>
  <si>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</si>
  <si>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</si>
  <si>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</si>
  <si>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</si>
  <si>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</si>
  <si>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</si>
  <si>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</si>
  <si>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</si>
  <si>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</si>
  <si>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</si>
  <si>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</si>
  <si>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</si>
  <si>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</si>
  <si>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</si>
  <si>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</si>
  <si>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</si>
  <si>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</si>
  <si>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</si>
  <si>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</si>
  <si>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</si>
  <si>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</si>
  <si>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</si>
  <si>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</si>
  <si>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</si>
  <si>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</si>
  <si>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</si>
  <si>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</si>
  <si>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</si>
  <si>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</si>
  <si>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</si>
  <si>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</si>
  <si>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</si>
  <si>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</si>
  <si>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</si>
  <si>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</si>
  <si>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</si>
  <si>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</si>
  <si>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</si>
  <si>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</si>
  <si>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</si>
  <si>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</si>
  <si>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</si>
  <si>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</si>
  <si>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</si>
  <si>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</si>
  <si>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</si>
  <si>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</si>
  <si>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</si>
  <si>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</si>
  <si>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</si>
  <si>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</si>
  <si>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</si>
  <si>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</si>
  <si>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</si>
  <si>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</si>
  <si>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</si>
  <si>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</si>
  <si>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</si>
  <si>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</si>
  <si>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</si>
  <si>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</si>
  <si>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</si>
  <si>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</si>
  <si>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</si>
  <si>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</si>
  <si>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</si>
  <si>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</si>
  <si>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</si>
  <si>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</si>
  <si>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</si>
  <si>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</si>
  <si>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</si>
  <si>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</si>
  <si>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</si>
  <si>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</si>
  <si>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</si>
  <si>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</si>
  <si>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</si>
  <si>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</si>
  <si>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</si>
  <si>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</si>
  <si>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</si>
  <si>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</si>
  <si>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</si>
  <si>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</si>
  <si>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</si>
  <si>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</si>
  <si>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</si>
  <si>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</si>
  <si>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</si>
  <si>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</si>
  <si>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</si>
  <si>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</si>
  <si>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</si>
  <si>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</si>
  <si>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</si>
  <si>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</si>
  <si>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</si>
  <si>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</si>
  <si>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</si>
  <si>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</si>
  <si>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</si>
  <si>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</si>
  <si>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</si>
  <si>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</si>
  <si>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</si>
  <si>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</si>
  <si>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</si>
  <si>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</si>
  <si>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</si>
  <si>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</si>
  <si>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</si>
  <si>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</si>
  <si>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</si>
  <si>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</si>
  <si>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</si>
  <si>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</si>
  <si>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</si>
  <si>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</si>
  <si>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</si>
  <si>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</si>
  <si>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</si>
  <si>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</si>
  <si>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</si>
  <si>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</si>
  <si>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</si>
  <si>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</si>
  <si>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</si>
  <si>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</si>
  <si>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</si>
  <si>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</si>
  <si>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</si>
  <si>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</si>
  <si>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</si>
  <si>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</si>
  <si>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</si>
  <si>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</si>
  <si>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</si>
  <si>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</si>
  <si>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</si>
  <si>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</si>
  <si>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</si>
  <si>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</si>
  <si>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</si>
  <si>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</si>
  <si>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</si>
  <si>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</si>
  <si>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</si>
  <si>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</si>
  <si>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</si>
  <si>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</si>
  <si>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</si>
  <si>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</si>
  <si>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</si>
  <si>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</si>
  <si>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</si>
  <si>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</si>
  <si>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</si>
  <si>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</si>
  <si>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</si>
  <si>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</si>
  <si>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</si>
  <si>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</si>
  <si>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</si>
  <si>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</si>
  <si>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</si>
  <si>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</si>
  <si>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</si>
  <si>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</si>
  <si>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</si>
  <si>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</si>
  <si>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</si>
  <si>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</si>
  <si>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</si>
  <si>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</si>
  <si>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</si>
  <si>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</si>
  <si>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</si>
  <si>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</si>
  <si>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</si>
  <si>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</si>
  <si>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</si>
  <si>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</si>
  <si>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</si>
  <si>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</si>
  <si>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</si>
  <si>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</si>
  <si>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</si>
  <si>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</si>
  <si>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</si>
  <si>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</si>
  <si>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</si>
  <si>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</si>
  <si>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</si>
  <si>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</si>
  <si>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</si>
  <si>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</si>
  <si>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</si>
  <si>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</si>
  <si>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</si>
  <si>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</si>
  <si>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</si>
  <si>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</si>
  <si>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</si>
  <si>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</si>
  <si>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</si>
  <si>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</si>
  <si>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</si>
  <si>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</si>
  <si>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</si>
  <si>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</si>
  <si>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</si>
  <si>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</si>
  <si>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</si>
  <si>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</si>
  <si>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</si>
  <si>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</si>
  <si>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</si>
  <si>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</si>
  <si>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</si>
  <si>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</si>
  <si>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</si>
  <si>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</si>
  <si>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</si>
  <si>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</si>
  <si>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</si>
  <si>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</si>
  <si>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</si>
  <si>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</si>
  <si>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</si>
  <si>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</si>
  <si>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</si>
  <si>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</si>
  <si>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</si>
  <si>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</si>
  <si>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</si>
  <si>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</si>
  <si>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</si>
  <si>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</si>
  <si>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</si>
  <si>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</si>
  <si>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</si>
  <si>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</si>
  <si>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</si>
  <si>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</si>
  <si>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</si>
  <si>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</si>
  <si>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</si>
  <si>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</si>
  <si>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</si>
  <si>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</si>
  <si>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</si>
  <si>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</si>
  <si>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</si>
  <si>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</si>
  <si>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</si>
  <si>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</si>
  <si>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</si>
  <si>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</si>
  <si>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</si>
  <si>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</si>
  <si>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</si>
  <si>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</si>
  <si>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</si>
  <si>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</si>
  <si>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</si>
  <si>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</si>
  <si>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</si>
  <si>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</si>
  <si>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</si>
  <si>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</si>
  <si>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</si>
  <si>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</si>
  <si>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</si>
  <si>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</si>
  <si>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</si>
  <si>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</si>
  <si>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</si>
  <si>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</si>
  <si>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</si>
  <si>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</si>
  <si>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</si>
  <si>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</si>
  <si>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</si>
  <si>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</si>
  <si>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</si>
  <si>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</si>
  <si>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</si>
  <si>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</si>
  <si>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</si>
  <si>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</si>
  <si>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</si>
  <si>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</si>
  <si>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</si>
  <si>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</si>
  <si>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</si>
  <si>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</si>
  <si>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</si>
  <si>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</si>
  <si>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</si>
  <si>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</si>
  <si>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</si>
  <si>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</si>
  <si>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</si>
  <si>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</si>
  <si>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</si>
  <si>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</si>
  <si>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</si>
  <si>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</si>
  <si>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</si>
  <si>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</si>
  <si>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</si>
  <si>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</si>
  <si>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</si>
  <si>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</si>
  <si>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</si>
  <si>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</si>
  <si>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</si>
  <si>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</si>
  <si>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</si>
  <si>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</si>
  <si>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</si>
  <si>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</si>
  <si>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</si>
  <si>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</si>
  <si>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</si>
  <si>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</si>
  <si>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</si>
  <si>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</si>
  <si>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</si>
  <si>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</si>
  <si>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</si>
  <si>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</si>
  <si>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</si>
  <si>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</si>
  <si>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</si>
  <si>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</si>
  <si>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</si>
  <si>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</si>
  <si>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</si>
  <si>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</si>
  <si>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</si>
  <si>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</si>
  <si>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</si>
  <si>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</si>
  <si>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</si>
  <si>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</si>
  <si>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</si>
  <si>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</si>
  <si>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</si>
  <si>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</si>
  <si>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</si>
  <si>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</si>
  <si>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</si>
  <si>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</si>
  <si>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</si>
  <si>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</si>
  <si>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</si>
  <si>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</si>
  <si>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</si>
  <si>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</si>
  <si>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</si>
  <si>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</si>
  <si>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</si>
  <si>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</si>
  <si>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</si>
  <si>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</si>
  <si>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</si>
  <si>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</si>
  <si>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</si>
  <si>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</si>
  <si>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</si>
  <si>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</si>
  <si>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</si>
  <si>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</si>
  <si>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</si>
  <si>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</si>
  <si>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</si>
  <si>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</si>
  <si>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</si>
  <si>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</si>
  <si>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</si>
  <si>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</si>
  <si>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</si>
  <si>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</si>
  <si>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</si>
  <si>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</si>
  <si>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</si>
  <si>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</si>
  <si>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</si>
  <si>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</si>
  <si>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</si>
  <si>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</si>
  <si>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</si>
  <si>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</si>
  <si>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</si>
  <si>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</si>
  <si>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</si>
  <si>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</si>
  <si>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</si>
  <si>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</si>
  <si>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</si>
  <si>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</si>
  <si>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</si>
  <si>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</si>
  <si>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</si>
  <si>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</si>
  <si>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</si>
  <si>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</si>
  <si>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</si>
  <si>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</si>
  <si>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</si>
  <si>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</si>
  <si>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</si>
  <si>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</si>
  <si>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</si>
  <si>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</si>
  <si>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</si>
  <si>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</si>
  <si>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</si>
  <si>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</si>
  <si>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</si>
  <si>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</si>
  <si>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</si>
  <si>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</si>
  <si>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</si>
  <si>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</si>
  <si>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</si>
  <si>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</si>
  <si>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</si>
  <si>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</si>
  <si>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</si>
  <si>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</si>
  <si>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</si>
  <si>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</si>
  <si>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</si>
  <si>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</si>
  <si>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</si>
  <si>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</si>
  <si>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</si>
  <si>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</si>
  <si>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</si>
  <si>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</si>
  <si>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</si>
  <si>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</si>
  <si>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</si>
  <si>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</si>
  <si>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</si>
  <si>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</si>
  <si>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</si>
  <si>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</si>
  <si>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</si>
  <si>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</si>
  <si>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</si>
  <si>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</si>
  <si>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</si>
  <si>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</si>
  <si>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</si>
  <si>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</si>
  <si>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</si>
  <si>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</si>
  <si>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</si>
  <si>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</si>
  <si>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</si>
  <si>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</si>
  <si>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</si>
  <si>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</si>
  <si>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</si>
  <si>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</si>
  <si>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</si>
  <si>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</si>
  <si>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</si>
  <si>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</si>
  <si>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</si>
  <si>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</si>
  <si>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</si>
  <si>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</si>
  <si>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</si>
  <si>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</si>
  <si>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</si>
  <si>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</si>
  <si>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</si>
  <si>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</si>
  <si>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</si>
  <si>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</si>
  <si>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</si>
  <si>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</si>
  <si>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</si>
  <si>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</si>
  <si>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</si>
  <si>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</si>
  <si>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</si>
  <si>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</si>
  <si>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</si>
  <si>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</si>
  <si>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</si>
  <si>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</si>
  <si>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</si>
  <si>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</si>
  <si>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</si>
  <si>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</si>
  <si>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</si>
  <si>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</si>
  <si>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</si>
  <si>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</si>
  <si>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</si>
  <si>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</si>
  <si>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</si>
  <si>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</si>
  <si>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</si>
  <si>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</si>
  <si>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</si>
  <si>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</si>
  <si>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</si>
  <si>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</si>
  <si>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</si>
  <si>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</si>
  <si>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</si>
  <si>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</si>
  <si>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</si>
  <si>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</si>
  <si>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</si>
  <si>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</si>
  <si>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</si>
  <si>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</si>
  <si>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</si>
  <si>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</si>
  <si>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</si>
  <si>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</si>
  <si>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</si>
  <si>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</si>
  <si>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</si>
  <si>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</si>
  <si>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</si>
  <si>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</si>
  <si>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</si>
  <si>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</si>
  <si>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</si>
  <si>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</si>
  <si>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</si>
  <si>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</si>
  <si>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</si>
  <si>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</si>
  <si>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</si>
  <si>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</si>
  <si>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</si>
  <si>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</si>
  <si>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</si>
  <si>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</si>
  <si>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</si>
  <si>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</si>
  <si>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</si>
  <si>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</si>
  <si>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</si>
  <si>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</si>
  <si>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</si>
  <si>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</si>
  <si>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</si>
  <si>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</si>
  <si>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</si>
  <si>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</si>
  <si>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</si>
  <si>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</si>
  <si>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</si>
  <si>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</si>
  <si>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</si>
  <si>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</si>
  <si>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</si>
  <si>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</si>
  <si>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</si>
  <si>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</si>
  <si>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</si>
  <si>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</si>
  <si>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</si>
  <si>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</si>
  <si>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</si>
  <si>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</si>
  <si>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</si>
  <si>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</si>
  <si>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</si>
  <si>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</si>
  <si>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</si>
  <si>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</si>
  <si>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</si>
  <si>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</si>
  <si>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</si>
  <si>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</si>
  <si>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</si>
  <si>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</si>
  <si>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</si>
  <si>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</si>
  <si>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</si>
  <si>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</si>
  <si>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</si>
  <si>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</si>
  <si>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</si>
  <si>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</si>
  <si>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</si>
  <si>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</si>
  <si>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</si>
  <si>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</si>
  <si>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</si>
  <si>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</si>
  <si>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</si>
  <si>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</si>
  <si>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</si>
  <si>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</si>
  <si>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</si>
  <si>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</si>
  <si>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</si>
  <si>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</si>
  <si>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</si>
  <si>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</si>
  <si>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</si>
  <si>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</si>
  <si>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</si>
  <si>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</si>
  <si>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</si>
  <si>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</si>
  <si>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</si>
  <si>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</si>
  <si>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</si>
  <si>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</si>
  <si>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</si>
  <si>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</si>
  <si>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</si>
  <si>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</si>
  <si>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</si>
  <si>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</si>
  <si>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</si>
  <si>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</si>
  <si>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</si>
  <si>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</si>
  <si>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</si>
  <si>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</si>
  <si>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</si>
  <si>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</si>
  <si>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</si>
  <si>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</si>
  <si>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</si>
  <si>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</si>
  <si>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</si>
  <si>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</si>
  <si>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</si>
  <si>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</si>
  <si>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</si>
  <si>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</si>
  <si>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</si>
  <si>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</si>
  <si>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</si>
  <si>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</si>
  <si>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</si>
  <si>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</si>
  <si>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</si>
  <si>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</si>
  <si>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</si>
  <si>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</si>
  <si>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</si>
  <si>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</si>
  <si>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</si>
  <si>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</si>
  <si>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</si>
  <si>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</si>
  <si>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</si>
  <si>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</si>
  <si>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</si>
  <si>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</si>
  <si>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</si>
  <si>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</si>
  <si>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</si>
  <si>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</si>
  <si>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</si>
  <si>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</si>
  <si>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</si>
  <si>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</si>
  <si>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</si>
  <si>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</si>
  <si>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</si>
  <si>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</si>
  <si>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</si>
  <si>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</si>
  <si>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</si>
  <si>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</si>
  <si>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</si>
  <si>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</si>
  <si>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</si>
  <si>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</si>
  <si>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</si>
  <si>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</si>
  <si>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</si>
  <si>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</si>
  <si>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</si>
  <si>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</si>
  <si>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</si>
  <si>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</si>
  <si>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</si>
  <si>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</si>
  <si>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</si>
  <si>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</si>
  <si>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</si>
  <si>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</si>
  <si>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</si>
  <si>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</si>
  <si>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</si>
  <si>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</si>
  <si>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</si>
  <si>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</si>
  <si>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</si>
  <si>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</si>
  <si>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</si>
  <si>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</si>
  <si>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</si>
  <si>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</si>
  <si>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</si>
  <si>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</si>
  <si>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</si>
  <si>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</si>
  <si>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</si>
  <si>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</si>
  <si>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</si>
  <si>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</si>
  <si>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</si>
  <si>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</si>
  <si>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</si>
  <si>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</si>
  <si>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</si>
  <si>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</si>
  <si>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</si>
  <si>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</si>
  <si>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</si>
  <si>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</si>
  <si>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</si>
  <si>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</si>
  <si>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</si>
  <si>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</si>
  <si>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</si>
  <si>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</si>
  <si>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</si>
  <si>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</si>
  <si>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</si>
  <si>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</si>
  <si>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</si>
  <si>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</si>
  <si>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</si>
  <si>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</si>
  <si>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</si>
  <si>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</si>
  <si>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</si>
  <si>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</si>
  <si>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</si>
  <si>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</si>
  <si>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</si>
  <si>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</si>
  <si>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</si>
  <si>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</si>
  <si>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</si>
  <si>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</si>
  <si>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</si>
  <si>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</si>
  <si>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</si>
  <si>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</si>
  <si>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</si>
  <si>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</si>
  <si>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</si>
  <si>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</si>
  <si>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</si>
  <si>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</si>
  <si>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</si>
  <si>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</si>
  <si>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</si>
  <si>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</si>
  <si>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</si>
  <si>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</si>
  <si>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</si>
  <si>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</si>
  <si>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</si>
  <si>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</si>
  <si>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</si>
  <si>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</si>
  <si>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</si>
  <si>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</si>
  <si>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</si>
  <si>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</si>
  <si>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</si>
  <si>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</si>
  <si>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</si>
  <si>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</si>
  <si>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</si>
  <si>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</si>
  <si>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</si>
  <si>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</si>
  <si>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</si>
  <si>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</si>
  <si>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</si>
  <si>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</si>
  <si>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</si>
  <si>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</si>
  <si>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</si>
  <si>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</si>
  <si>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</si>
  <si>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</si>
  <si>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</si>
  <si>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</si>
  <si>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</si>
  <si>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</si>
  <si>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</si>
  <si>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</si>
  <si>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</si>
  <si>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</si>
  <si>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</si>
  <si>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</si>
  <si>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</si>
  <si>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</si>
  <si>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</si>
  <si>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</si>
  <si>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</si>
  <si>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</si>
  <si>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</si>
  <si>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</si>
  <si>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</si>
  <si>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</si>
  <si>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</si>
  <si>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</si>
  <si>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</si>
  <si>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</si>
  <si>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</si>
  <si>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</si>
  <si>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</si>
  <si>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</si>
  <si>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</si>
  <si>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</si>
  <si>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</si>
  <si>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</si>
  <si>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</si>
  <si>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</si>
  <si>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</si>
  <si>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</si>
  <si>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</si>
  <si>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</si>
  <si>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</si>
  <si>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</si>
  <si>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</si>
  <si>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</si>
  <si>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</si>
  <si>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</si>
  <si>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</si>
  <si>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</si>
  <si>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</si>
  <si>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</si>
  <si>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</si>
  <si>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</si>
  <si>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</si>
  <si>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</si>
  <si>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</si>
  <si>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</si>
  <si>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</si>
  <si>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</si>
  <si>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</si>
  <si>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</si>
  <si>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</si>
  <si>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</si>
  <si>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</si>
  <si>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</si>
  <si>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</si>
  <si>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</si>
  <si>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</si>
  <si>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</si>
  <si>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</si>
  <si>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</si>
  <si>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</si>
  <si>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</si>
  <si>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</si>
  <si>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</si>
  <si>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</si>
  <si>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</si>
  <si>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</si>
  <si>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</si>
  <si>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</si>
  <si>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</si>
  <si>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</si>
  <si>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</si>
  <si>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</si>
  <si>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</si>
  <si>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</si>
  <si>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</si>
  <si>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</si>
  <si>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</si>
  <si>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</si>
  <si>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</si>
  <si>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</si>
  <si>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</si>
  <si>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</si>
  <si>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</si>
  <si>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</si>
  <si>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</si>
  <si>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</si>
  <si>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</si>
  <si>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</si>
  <si>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</si>
  <si>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</si>
  <si>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</si>
  <si>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</si>
  <si>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</si>
  <si>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</si>
  <si>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</si>
  <si>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</si>
  <si>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</si>
  <si>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</si>
  <si>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</si>
  <si>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</si>
  <si>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</si>
  <si>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</si>
  <si>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</si>
  <si>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</si>
  <si>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</si>
  <si>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</si>
  <si>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</si>
  <si>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</si>
  <si>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</si>
  <si>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</si>
  <si>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</si>
  <si>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</si>
  <si>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</si>
  <si>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</si>
  <si>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</si>
  <si>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</si>
  <si>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</si>
  <si>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</si>
  <si>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</si>
  <si>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</si>
  <si>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</si>
  <si>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</si>
  <si>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</si>
  <si>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</si>
  <si>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</si>
  <si>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</si>
  <si>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</si>
  <si>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</si>
  <si>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</si>
  <si>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</si>
  <si>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</si>
  <si>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</si>
  <si>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</si>
  <si>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</si>
  <si>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</si>
  <si>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</si>
  <si>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</si>
  <si>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</si>
  <si>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</si>
  <si>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</si>
  <si>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</si>
  <si>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</si>
  <si>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</si>
  <si>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</si>
  <si>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</si>
  <si>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</si>
  <si>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</si>
  <si>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</si>
  <si>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</si>
  <si>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</si>
  <si>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</si>
  <si>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</si>
  <si>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</si>
  <si>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</si>
  <si>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</si>
  <si>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</si>
  <si>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</si>
  <si>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</si>
  <si>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</si>
  <si>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</si>
  <si>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</si>
  <si>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</si>
  <si>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</si>
  <si>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</si>
  <si>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</si>
  <si>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</si>
  <si>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</si>
  <si>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</si>
  <si>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</si>
  <si>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</si>
  <si>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</si>
  <si>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</si>
  <si>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</si>
  <si>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</si>
  <si>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</si>
  <si>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</si>
  <si>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</si>
  <si>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</si>
  <si>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</si>
  <si>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</si>
  <si>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</si>
  <si>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</si>
  <si>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</si>
  <si>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</si>
  <si>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</si>
  <si>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</si>
  <si>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</si>
  <si>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</si>
  <si>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</si>
  <si>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</si>
  <si>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</si>
  <si>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</si>
  <si>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</si>
  <si>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</si>
  <si>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</si>
  <si>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</si>
  <si>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</si>
  <si>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</si>
  <si>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</si>
  <si>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</si>
  <si>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</si>
  <si>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</si>
  <si>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</si>
  <si>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</si>
  <si>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</si>
  <si>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</si>
  <si>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</si>
  <si>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</si>
  <si>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</si>
  <si>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</si>
  <si>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</si>
  <si>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</si>
  <si>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</si>
  <si>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</si>
  <si>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</si>
  <si>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</si>
  <si>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</si>
  <si>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</si>
  <si>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</si>
  <si>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</si>
  <si>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</si>
  <si>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</si>
  <si>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</si>
  <si>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</si>
  <si>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</si>
  <si>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</si>
  <si>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</si>
  <si>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</si>
  <si>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</si>
  <si>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</si>
  <si>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</si>
  <si>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</si>
  <si>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</si>
  <si>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</si>
  <si>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</si>
  <si>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</si>
  <si>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</si>
  <si>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</si>
  <si>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</si>
  <si>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</si>
  <si>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</si>
  <si>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</si>
  <si>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</si>
  <si>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</si>
  <si>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</si>
  <si>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</si>
  <si>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</si>
  <si>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</si>
  <si>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</si>
  <si>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</si>
  <si>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</si>
  <si>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</si>
  <si>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</si>
  <si>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</si>
  <si>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</si>
  <si>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</si>
  <si>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</si>
  <si>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</si>
  <si>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</si>
  <si>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</si>
  <si>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</si>
  <si>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</si>
  <si>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</si>
  <si>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</si>
  <si>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</si>
  <si>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</si>
  <si>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</si>
  <si>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</si>
  <si>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</si>
  <si>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</si>
  <si>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</si>
  <si>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</si>
  <si>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</si>
  <si>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</si>
  <si>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</si>
  <si>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</si>
  <si>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</si>
  <si>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</si>
  <si>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</si>
  <si>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</si>
  <si>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</si>
  <si>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</si>
  <si>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</si>
  <si>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</si>
  <si>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</si>
  <si>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</si>
  <si>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</si>
  <si>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</si>
  <si>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</si>
  <si>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</si>
  <si>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</si>
  <si>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</si>
  <si>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</si>
  <si>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</si>
  <si>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</si>
  <si>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</si>
  <si>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</si>
  <si>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</si>
  <si>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</si>
  <si>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</si>
  <si>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</si>
  <si>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</si>
  <si>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</si>
  <si>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</si>
  <si>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</si>
  <si>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</si>
  <si>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</si>
  <si>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</si>
  <si>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</si>
  <si>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</si>
  <si>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</si>
  <si>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</si>
  <si>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</si>
  <si>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</si>
  <si>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</si>
  <si>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</si>
  <si>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</si>
  <si>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</si>
  <si>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</si>
  <si>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</si>
  <si>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</si>
  <si>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</si>
  <si>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</si>
  <si>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</si>
  <si>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</si>
  <si>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</si>
  <si>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</si>
  <si>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</si>
  <si>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</si>
  <si>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</si>
  <si>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</si>
  <si>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</si>
  <si>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</si>
  <si>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</si>
  <si>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</si>
  <si>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</si>
  <si>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</si>
  <si>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</si>
  <si>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</si>
  <si>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</si>
  <si>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</si>
  <si>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</si>
  <si>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</si>
  <si>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</si>
  <si>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</si>
  <si>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</si>
  <si>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</si>
  <si>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</si>
  <si>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</si>
  <si>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</si>
  <si>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</si>
  <si>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</si>
  <si>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</si>
  <si>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</si>
  <si>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</si>
  <si>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</si>
  <si>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</si>
  <si>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</si>
  <si>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</si>
  <si>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</si>
  <si>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</si>
  <si>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</si>
  <si>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</si>
  <si>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</si>
  <si>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</si>
  <si>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</si>
  <si>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</si>
  <si>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</si>
  <si>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</si>
  <si>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</si>
  <si>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</si>
  <si>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</si>
  <si>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</si>
  <si>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</si>
  <si>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</si>
  <si>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</si>
  <si>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</si>
  <si>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</si>
  <si>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</si>
  <si>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</si>
  <si>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</si>
  <si>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</si>
  <si>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</si>
  <si>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</si>
  <si>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</si>
  <si>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</si>
  <si>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</si>
  <si>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</si>
  <si>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</si>
  <si>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</si>
  <si>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</si>
  <si>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</si>
  <si>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</si>
  <si>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</si>
  <si>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</si>
  <si>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</si>
  <si>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</si>
  <si>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</si>
  <si>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</si>
  <si>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</si>
  <si>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</si>
  <si>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</si>
  <si>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</si>
  <si>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</si>
  <si>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</si>
  <si>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</si>
  <si>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</si>
  <si>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</si>
  <si>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</si>
  <si>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</si>
  <si>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</si>
  <si>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</si>
  <si>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</si>
  <si>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</si>
  <si>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</si>
  <si>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</si>
  <si>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</si>
  <si>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</si>
  <si>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</si>
  <si>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</si>
  <si>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</si>
  <si>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</si>
  <si>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</si>
  <si>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</si>
  <si>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</si>
  <si>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</si>
  <si>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</si>
  <si>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</si>
  <si>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</si>
  <si>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</si>
  <si>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</si>
  <si>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</si>
  <si>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</si>
  <si>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</si>
  <si>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</si>
  <si>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</si>
  <si>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</si>
  <si>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</si>
  <si>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</si>
  <si>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</si>
  <si>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</si>
  <si>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</si>
  <si>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</si>
  <si>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</si>
  <si>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</si>
  <si>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</si>
  <si>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</si>
  <si>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</si>
  <si>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</si>
  <si>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</si>
  <si>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</si>
  <si>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</si>
  <si>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</si>
  <si>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</si>
  <si>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</si>
  <si>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</si>
  <si>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</si>
  <si>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</si>
  <si>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</si>
  <si>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</si>
  <si>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</si>
  <si>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</si>
  <si>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</si>
  <si>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</si>
  <si>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</si>
  <si>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</si>
  <si>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</si>
  <si>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</si>
  <si>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</si>
  <si>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</si>
  <si>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</si>
  <si>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</si>
  <si>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</si>
  <si>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</si>
  <si>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</si>
  <si>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</si>
  <si>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</si>
  <si>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</si>
  <si>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</si>
  <si>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</si>
  <si>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</si>
  <si>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</si>
  <si>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</si>
  <si>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</si>
  <si>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</si>
  <si>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</si>
  <si>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</si>
  <si>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</si>
  <si>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</si>
  <si>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</si>
  <si>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</si>
  <si>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</si>
  <si>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</si>
  <si>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</si>
  <si>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</si>
  <si>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</si>
  <si>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</si>
  <si>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</si>
  <si>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</si>
  <si>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</si>
  <si>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</si>
  <si>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</si>
  <si>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</si>
  <si>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</si>
  <si>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</si>
  <si>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</si>
  <si>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</si>
  <si>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</si>
  <si>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</si>
  <si>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</si>
  <si>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</si>
  <si>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</si>
  <si>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</si>
  <si>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</si>
  <si>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</si>
  <si>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</si>
  <si>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</si>
  <si>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</si>
  <si>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</si>
  <si>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</si>
  <si>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</si>
  <si>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</si>
  <si>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</si>
  <si>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</si>
  <si>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</si>
  <si>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</si>
  <si>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</si>
  <si>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</si>
  <si>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</si>
  <si>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</si>
  <si>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</si>
  <si>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</si>
  <si>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</si>
  <si>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</si>
  <si>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</si>
  <si>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</si>
  <si>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</si>
  <si>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</si>
  <si>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</si>
  <si>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</si>
  <si>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</si>
  <si>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</si>
  <si>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</si>
  <si>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</si>
  <si>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</si>
  <si>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</si>
  <si>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</si>
  <si>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</si>
  <si>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</si>
  <si>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</si>
  <si>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</si>
  <si>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</si>
  <si>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</si>
  <si>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</si>
  <si>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</si>
  <si>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</si>
  <si>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</si>
  <si>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</si>
  <si>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</si>
  <si>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</si>
  <si>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</si>
  <si>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</si>
  <si>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</si>
  <si>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</si>
  <si>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</si>
  <si>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</si>
  <si>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</si>
  <si>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</si>
  <si>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</si>
  <si>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</si>
  <si>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</si>
  <si>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</si>
  <si>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</si>
  <si>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</si>
  <si>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</si>
  <si>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</si>
  <si>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</si>
  <si>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</si>
  <si>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</si>
  <si>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</si>
  <si>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</si>
  <si>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</si>
  <si>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</si>
  <si>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</si>
  <si>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</si>
  <si>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</si>
  <si>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</si>
  <si>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</si>
  <si>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</si>
  <si>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</si>
  <si>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</si>
  <si>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</si>
  <si>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</si>
  <si>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</si>
  <si>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</si>
  <si>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</si>
  <si>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</si>
  <si>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</si>
  <si>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</si>
  <si>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</si>
  <si>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</si>
  <si>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</si>
  <si>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</si>
  <si>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</si>
  <si>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</si>
  <si>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</si>
  <si>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</si>
  <si>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</si>
  <si>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</si>
  <si>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</si>
  <si>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</si>
  <si>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</si>
  <si>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</si>
  <si>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</si>
  <si>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</si>
  <si>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</si>
  <si>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</si>
  <si>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</si>
  <si>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</si>
  <si>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</si>
  <si>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</si>
  <si>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</si>
  <si>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</si>
  <si>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</si>
  <si>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</si>
  <si>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</si>
  <si>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</si>
  <si>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</si>
  <si>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</si>
  <si>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</si>
  <si>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</si>
  <si>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</si>
  <si>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</si>
  <si>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</si>
  <si>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</si>
  <si>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</si>
  <si>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</si>
  <si>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</si>
  <si>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</si>
  <si>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</si>
  <si>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</si>
  <si>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</si>
  <si>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</si>
  <si>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</si>
  <si>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</si>
  <si>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</si>
  <si>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</si>
  <si>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</si>
  <si>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</si>
  <si>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</si>
  <si>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</si>
  <si>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</si>
  <si>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</si>
  <si>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</si>
  <si>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</si>
  <si>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</si>
  <si>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</si>
  <si>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</si>
  <si>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</si>
  <si>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</si>
  <si>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</si>
  <si>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</si>
  <si>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</si>
  <si>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</si>
  <si>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</si>
  <si>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</si>
  <si>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</si>
  <si>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</si>
  <si>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</si>
  <si>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</si>
  <si>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</si>
  <si>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</si>
  <si>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</si>
  <si>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</si>
  <si>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</si>
  <si>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</si>
  <si>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</si>
  <si>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</si>
  <si>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</si>
  <si>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</si>
  <si>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</si>
  <si>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</si>
  <si>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</si>
  <si>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</si>
  <si>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</si>
  <si>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</si>
  <si>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</si>
  <si>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</si>
  <si>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</si>
  <si>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</si>
  <si>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</si>
  <si>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</si>
  <si>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</si>
  <si>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</si>
  <si>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</si>
  <si>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</si>
  <si>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</si>
  <si>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</si>
  <si>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</si>
  <si>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</si>
  <si>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</si>
  <si>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</si>
  <si>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</si>
  <si>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</si>
  <si>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</si>
  <si>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</si>
  <si>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</si>
  <si>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</si>
  <si>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</si>
  <si>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</si>
  <si>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</si>
  <si>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</si>
  <si>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</si>
  <si>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</si>
  <si>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</si>
  <si>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</si>
  <si>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</si>
  <si>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</si>
  <si>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</si>
  <si>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</si>
  <si>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</si>
  <si>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</si>
  <si>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</si>
  <si>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</si>
  <si>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</si>
  <si>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</si>
  <si>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</si>
  <si>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</si>
  <si>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</si>
  <si>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</si>
  <si>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</si>
  <si>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</si>
  <si>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</si>
  <si>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</si>
  <si>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</si>
  <si>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</si>
  <si>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</si>
  <si>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</si>
  <si>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</si>
  <si>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</si>
  <si>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</si>
  <si>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</si>
  <si>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</si>
  <si>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</si>
  <si>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</si>
  <si>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</si>
  <si>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</si>
  <si>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</si>
  <si>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</si>
  <si>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</si>
  <si>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</si>
  <si>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</si>
  <si>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</si>
  <si>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</si>
  <si>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</si>
  <si>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</si>
  <si>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</si>
  <si>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</si>
  <si>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</si>
  <si>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</si>
  <si>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</si>
  <si>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</si>
  <si>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</si>
  <si>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</si>
  <si>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</si>
  <si>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</si>
  <si>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</si>
  <si>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</si>
  <si>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</si>
  <si>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</si>
  <si>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</si>
  <si>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</si>
  <si>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</si>
  <si>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</si>
  <si>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</si>
  <si>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</si>
  <si>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</si>
  <si>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</si>
  <si>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</si>
  <si>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</si>
  <si>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</si>
  <si>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</si>
  <si>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</si>
  <si>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</si>
  <si>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</si>
  <si>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</si>
  <si>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</si>
  <si>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</si>
  <si>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</si>
  <si>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</si>
  <si>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</si>
  <si>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</si>
  <si>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</si>
  <si>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</si>
  <si>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</si>
  <si>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</si>
  <si>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</si>
  <si>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</si>
  <si>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</si>
  <si>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</si>
  <si>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</si>
  <si>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</si>
  <si>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</si>
  <si>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</si>
  <si>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</si>
  <si>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</si>
  <si>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</si>
  <si>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</si>
  <si>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</si>
  <si>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</si>
  <si>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</si>
  <si>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</si>
  <si>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</si>
  <si>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</si>
  <si>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</si>
  <si>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</si>
  <si>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</si>
  <si>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</si>
  <si>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</si>
  <si>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</si>
  <si>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</si>
  <si>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</si>
  <si>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</si>
  <si>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</si>
  <si>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</si>
  <si>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</si>
  <si>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</si>
  <si>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</si>
  <si>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</si>
  <si>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</si>
  <si>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</si>
  <si>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</si>
  <si>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</si>
  <si>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</si>
  <si>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</si>
  <si>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</si>
  <si>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</si>
  <si>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</si>
  <si>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</si>
  <si>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</si>
  <si>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</si>
  <si>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</si>
  <si>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</si>
  <si>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</si>
  <si>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</si>
  <si>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</si>
  <si>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</si>
  <si>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</si>
  <si>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</si>
  <si>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</si>
  <si>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</si>
  <si>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</si>
  <si>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</si>
  <si>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</si>
  <si>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</si>
  <si>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</si>
  <si>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</si>
  <si>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</si>
  <si>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</si>
  <si>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</si>
  <si>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</si>
  <si>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</si>
  <si>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</si>
  <si>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</si>
  <si>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</si>
  <si>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</si>
  <si>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</si>
  <si>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</si>
  <si>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</si>
  <si>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</si>
  <si>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</si>
  <si>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</si>
  <si>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</si>
  <si>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</si>
  <si>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</si>
  <si>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</si>
  <si>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</si>
  <si>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</si>
  <si>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</si>
  <si>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</si>
  <si>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</si>
  <si>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</si>
  <si>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</si>
  <si>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</si>
  <si>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</si>
  <si>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</si>
  <si>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</si>
  <si>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</si>
  <si>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</si>
  <si>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</si>
  <si>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</si>
  <si>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</si>
  <si>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</si>
  <si>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</si>
  <si>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</si>
  <si>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</si>
  <si>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</si>
  <si>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</si>
  <si>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</si>
  <si>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</si>
  <si>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</si>
  <si>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</si>
  <si>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</si>
  <si>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</si>
  <si>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</si>
  <si>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</si>
  <si>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</si>
  <si>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</si>
  <si>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</si>
  <si>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</si>
  <si>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</si>
  <si>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</si>
  <si>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</si>
  <si>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</si>
  <si>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</si>
  <si>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</si>
  <si>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</si>
  <si>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</si>
  <si>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</si>
  <si>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</si>
  <si>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</si>
  <si>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</si>
  <si>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</si>
  <si>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</si>
  <si>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</si>
  <si>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</si>
  <si>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</si>
  <si>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</si>
  <si>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</si>
  <si>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</si>
  <si>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</si>
  <si>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</si>
  <si>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</si>
  <si>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</si>
  <si>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</si>
  <si>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</si>
  <si>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</si>
  <si>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</si>
  <si>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</si>
  <si>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</si>
  <si>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</si>
  <si>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</si>
  <si>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</si>
  <si>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</si>
  <si>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</si>
  <si>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</si>
  <si>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</si>
  <si>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</si>
  <si>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</si>
  <si>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</si>
  <si>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</si>
  <si>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</si>
  <si>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</si>
  <si>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</si>
  <si>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</si>
  <si>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</si>
  <si>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</si>
  <si>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</si>
  <si>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</si>
  <si>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</si>
  <si>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</si>
  <si>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</si>
  <si>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</si>
  <si>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</si>
  <si>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</si>
  <si>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</si>
  <si>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</si>
  <si>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</si>
  <si>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</si>
  <si>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</si>
  <si>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</si>
  <si>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</si>
  <si>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</si>
  <si>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</si>
  <si>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</si>
  <si>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</si>
  <si>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</si>
  <si>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</si>
  <si>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</si>
  <si>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</si>
  <si>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</si>
  <si>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</si>
  <si>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</si>
  <si>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</si>
  <si>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</si>
  <si>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</si>
  <si>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</si>
  <si>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</si>
  <si>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</si>
  <si>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</si>
  <si>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</si>
  <si>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</si>
  <si>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</si>
  <si>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</si>
  <si>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</si>
  <si>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</si>
  <si>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</si>
  <si>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</si>
  <si>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</si>
  <si>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</si>
  <si>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</si>
  <si>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</si>
  <si>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</si>
  <si>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</si>
  <si>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</si>
  <si>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</si>
  <si>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</si>
  <si>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</si>
  <si>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</si>
  <si>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</si>
  <si>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</si>
  <si>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</si>
  <si>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</si>
  <si>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</si>
  <si>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</si>
  <si>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</si>
  <si>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</si>
  <si>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</si>
  <si>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</si>
  <si>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</si>
  <si>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</si>
  <si>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</si>
  <si>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</si>
  <si>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</si>
  <si>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</si>
  <si>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</si>
  <si>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</si>
  <si>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</si>
  <si>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</si>
  <si>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</si>
  <si>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</si>
  <si>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</si>
  <si>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</si>
  <si>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</si>
  <si>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</si>
  <si>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</si>
  <si>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</si>
  <si>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</si>
  <si>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</si>
  <si>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</si>
  <si>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</si>
  <si>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</si>
  <si>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</si>
  <si>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</si>
  <si>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</si>
  <si>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</si>
  <si>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</si>
  <si>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</si>
  <si>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</si>
  <si>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</si>
  <si>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</si>
  <si>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</si>
  <si>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</si>
  <si>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</si>
  <si>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</si>
  <si>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</si>
  <si>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</si>
  <si>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</si>
  <si>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</si>
  <si>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</si>
  <si>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</si>
  <si>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</si>
  <si>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</si>
  <si>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</si>
  <si>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</si>
  <si>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</si>
  <si>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</si>
  <si>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</si>
  <si>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</si>
  <si>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</si>
  <si>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</si>
  <si>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</si>
  <si>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</si>
  <si>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</si>
  <si>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</si>
  <si>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</si>
  <si>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</si>
  <si>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</si>
  <si>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</si>
  <si>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</si>
  <si>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</si>
  <si>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</si>
  <si>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</si>
  <si>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</si>
  <si>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</si>
  <si>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</si>
  <si>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</si>
  <si>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</si>
  <si>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</si>
  <si>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</si>
  <si>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</si>
  <si>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</si>
  <si>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</si>
  <si>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</si>
  <si>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</si>
  <si>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</si>
  <si>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</si>
  <si>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</si>
  <si>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</si>
  <si>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</si>
  <si>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</si>
  <si>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</si>
  <si>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</si>
  <si>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</si>
  <si>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</si>
  <si>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</si>
  <si>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</si>
  <si>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</si>
  <si>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</si>
  <si>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</si>
  <si>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</si>
  <si>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</si>
  <si>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</si>
  <si>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</si>
  <si>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</si>
  <si>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</si>
  <si>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</si>
  <si>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</si>
  <si>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</si>
  <si>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</si>
  <si>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</si>
  <si>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</si>
  <si>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</si>
  <si>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</si>
  <si>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</si>
  <si>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</si>
  <si>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</si>
  <si>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</si>
  <si>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</si>
  <si>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</si>
  <si>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</si>
  <si>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</si>
  <si>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</si>
  <si>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</si>
  <si>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</si>
  <si>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</si>
  <si>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</si>
  <si>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</si>
  <si>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</si>
  <si>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</si>
  <si>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</si>
  <si>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</si>
  <si>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</si>
  <si>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</si>
  <si>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</si>
  <si>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</si>
  <si>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</si>
  <si>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</si>
  <si>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</si>
  <si>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</si>
  <si>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</si>
  <si>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</si>
  <si>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</si>
  <si>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</si>
  <si>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</si>
  <si>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</si>
  <si>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</si>
  <si>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</si>
  <si>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</si>
  <si>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</si>
  <si>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</si>
  <si>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</si>
  <si>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</si>
  <si>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</si>
  <si>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</si>
  <si>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</si>
  <si>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</si>
  <si>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</si>
  <si>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</si>
  <si>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</si>
  <si>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</si>
  <si>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</si>
  <si>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</si>
  <si>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</si>
  <si>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</si>
  <si>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</si>
  <si>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</si>
  <si>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</si>
  <si>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</si>
  <si>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</si>
  <si>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</si>
  <si>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</si>
  <si>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</si>
  <si>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</si>
  <si>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</si>
  <si>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</si>
  <si>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</si>
  <si>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</si>
  <si>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</si>
  <si>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</si>
  <si>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</si>
  <si>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</si>
  <si>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</si>
  <si>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</si>
  <si>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</si>
  <si>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</si>
  <si>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</si>
  <si>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</si>
  <si>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</si>
  <si>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</si>
  <si>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</si>
  <si>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</si>
  <si>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</si>
  <si>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</si>
  <si>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</si>
  <si>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</si>
  <si>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</si>
  <si>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</si>
  <si>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</si>
  <si>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</si>
  <si>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</si>
  <si>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</si>
  <si>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</si>
  <si>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</si>
  <si>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</si>
  <si>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</si>
  <si>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</si>
  <si>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</si>
  <si>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</si>
  <si>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</si>
  <si>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</si>
  <si>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</si>
  <si>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</si>
  <si>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</si>
  <si>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</si>
  <si>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</si>
  <si>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</si>
  <si>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</si>
  <si>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</si>
  <si>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</si>
  <si>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</si>
  <si>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</si>
  <si>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</si>
  <si>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</si>
  <si>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</si>
  <si>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</si>
  <si>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</si>
  <si>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</si>
  <si>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</si>
  <si>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</si>
  <si>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</si>
  <si>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</si>
  <si>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</si>
  <si>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</si>
  <si>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</si>
  <si>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</si>
  <si>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</si>
  <si>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</si>
  <si>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</si>
  <si>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</si>
  <si>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</si>
  <si>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</si>
  <si>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</si>
  <si>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</si>
  <si>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</si>
  <si>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</si>
  <si>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</si>
  <si>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</si>
  <si>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</si>
  <si>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</si>
  <si>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</si>
  <si>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</si>
  <si>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</si>
  <si>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</si>
  <si>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</si>
  <si>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</si>
  <si>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</si>
  <si>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</si>
  <si>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</si>
  <si>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</si>
  <si>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</si>
  <si>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</si>
  <si>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</si>
  <si>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</si>
  <si>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</si>
  <si>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</si>
  <si>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</si>
  <si>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</si>
  <si>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</si>
  <si>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</si>
  <si>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</si>
  <si>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</si>
  <si>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</si>
  <si>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</si>
  <si>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</si>
  <si>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</si>
  <si>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</si>
  <si>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</si>
  <si>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</si>
  <si>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</si>
  <si>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</si>
  <si>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</si>
  <si>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</si>
  <si>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</si>
  <si>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</si>
  <si>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</si>
  <si>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</si>
  <si>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</si>
  <si>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</si>
  <si>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</si>
  <si>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</si>
  <si>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</si>
  <si>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</si>
  <si>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</si>
  <si>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</si>
  <si>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</si>
  <si>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</si>
  <si>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</si>
  <si>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</si>
  <si>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</si>
  <si>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</si>
  <si>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</si>
  <si>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</si>
  <si>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</si>
  <si>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</si>
  <si>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</si>
  <si>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</si>
  <si>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</si>
  <si>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</si>
  <si>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</si>
  <si>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</si>
  <si>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</si>
  <si>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</si>
  <si>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</si>
  <si>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</si>
  <si>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</si>
  <si>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</si>
  <si>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</si>
  <si>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</si>
  <si>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</si>
  <si>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</si>
  <si>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</si>
  <si>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</si>
  <si>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</si>
  <si>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</si>
  <si>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</si>
  <si>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</si>
  <si>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</si>
  <si>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</si>
  <si>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</si>
  <si>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</si>
  <si>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</si>
  <si>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</si>
  <si>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</si>
  <si>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</si>
  <si>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</si>
  <si>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</si>
  <si>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</si>
  <si>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</si>
  <si>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</si>
  <si>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</si>
  <si>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</si>
  <si>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</si>
  <si>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</si>
  <si>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</si>
  <si>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</si>
  <si>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</si>
  <si>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</si>
  <si>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</si>
  <si>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</si>
  <si>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</si>
  <si>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</si>
  <si>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</si>
  <si>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</si>
  <si>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</si>
  <si>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</si>
  <si>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</si>
  <si>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</si>
  <si>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</si>
  <si>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</si>
  <si>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</si>
  <si>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</si>
  <si>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</si>
  <si>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</si>
  <si>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</si>
  <si>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</si>
  <si>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</si>
  <si>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</si>
  <si>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</si>
  <si>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</si>
  <si>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</si>
  <si>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</si>
  <si>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</si>
  <si>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</si>
  <si>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</si>
  <si>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</si>
  <si>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</si>
  <si>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</si>
  <si>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</si>
  <si>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</si>
  <si>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</si>
  <si>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</si>
  <si>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</si>
  <si>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</si>
  <si>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</si>
  <si>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</si>
  <si>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</si>
  <si>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</si>
  <si>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</si>
  <si>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</si>
  <si>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</si>
  <si>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</si>
  <si>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</si>
  <si>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</si>
  <si>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</si>
  <si>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</si>
  <si>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</si>
  <si>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</si>
  <si>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</si>
  <si>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</si>
  <si>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</si>
  <si>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</si>
  <si>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</si>
  <si>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</si>
  <si>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</si>
  <si>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</si>
  <si>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</si>
  <si>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</si>
  <si>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</si>
  <si>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</si>
  <si>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</si>
  <si>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</si>
  <si>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</si>
  <si>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</si>
  <si>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</si>
  <si>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</si>
  <si>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</si>
  <si>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</si>
  <si>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</si>
  <si>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</si>
  <si>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</si>
  <si>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</si>
  <si>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</si>
  <si>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</si>
  <si>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</si>
  <si>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</si>
  <si>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</si>
  <si>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</si>
  <si>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</si>
  <si>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</si>
  <si>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</si>
  <si>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</si>
  <si>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</si>
  <si>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</si>
  <si>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</si>
  <si>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</si>
  <si>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</si>
  <si>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</si>
  <si>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</si>
  <si>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</si>
  <si>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</si>
  <si>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</si>
  <si>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</si>
  <si>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</si>
  <si>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</si>
  <si>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</si>
  <si>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</si>
  <si>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</si>
  <si>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</si>
  <si>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</si>
  <si>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</si>
  <si>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</si>
  <si>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</si>
  <si>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</si>
  <si>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</si>
  <si>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</si>
  <si>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</si>
  <si>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</si>
  <si>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</si>
  <si>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</si>
  <si>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</si>
  <si>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</si>
  <si>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</si>
  <si>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</si>
  <si>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</si>
  <si>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</si>
  <si>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</si>
  <si>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</si>
  <si>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</si>
  <si>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</si>
  <si>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</si>
  <si>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</si>
  <si>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</si>
  <si>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</si>
  <si>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</si>
  <si>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</si>
  <si>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</si>
  <si>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</si>
  <si>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</si>
  <si>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</si>
  <si>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</si>
  <si>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</si>
  <si>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</si>
  <si>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</si>
  <si>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</si>
  <si>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</si>
  <si>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</si>
  <si>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</si>
  <si>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</si>
  <si>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</si>
  <si>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</si>
  <si>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</si>
  <si>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</si>
  <si>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</si>
  <si>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</si>
  <si>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</si>
  <si>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</si>
  <si>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</si>
  <si>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</si>
  <si>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</si>
  <si>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</si>
  <si>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</si>
  <si>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</si>
  <si>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</si>
  <si>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</si>
  <si>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</si>
  <si>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</si>
  <si>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</si>
  <si>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</si>
  <si>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</si>
  <si>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</si>
  <si>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</si>
  <si>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</si>
  <si>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</si>
  <si>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</si>
  <si>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</si>
  <si>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</si>
  <si>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</si>
  <si>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</si>
  <si>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</si>
  <si>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</si>
  <si>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</si>
  <si>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</si>
  <si>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</si>
  <si>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</si>
  <si>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</si>
  <si>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</si>
  <si>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</si>
  <si>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</si>
  <si>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</si>
  <si>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</si>
  <si>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</si>
  <si>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</si>
  <si>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</si>
  <si>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</si>
  <si>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</si>
  <si>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</si>
  <si>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</si>
  <si>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</si>
  <si>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</si>
  <si>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</si>
  <si>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</si>
  <si>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</si>
  <si>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</si>
  <si>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</si>
  <si>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</si>
  <si>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</si>
  <si>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</si>
  <si>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</si>
  <si>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</si>
  <si>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</si>
  <si>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</si>
  <si>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</si>
  <si>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</si>
  <si>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</si>
  <si>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</si>
  <si>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</si>
  <si>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</si>
  <si>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</si>
  <si>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</si>
  <si>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</si>
  <si>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</si>
  <si>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</si>
  <si>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</si>
  <si>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</si>
  <si>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</si>
  <si>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</si>
  <si>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</si>
  <si>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</si>
  <si>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</si>
  <si>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</si>
  <si>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</si>
  <si>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</si>
  <si>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</si>
  <si>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</si>
  <si>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</si>
  <si>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</si>
  <si>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</si>
  <si>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</si>
  <si>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</si>
  <si>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</si>
  <si>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</si>
  <si>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</si>
  <si>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</si>
  <si>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</si>
  <si>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</si>
  <si>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</si>
  <si>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</si>
  <si>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</si>
  <si>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</si>
  <si>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</si>
  <si>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</si>
  <si>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</si>
  <si>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</si>
  <si>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</si>
  <si>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</si>
  <si>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</si>
  <si>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</si>
  <si>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</si>
  <si>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</si>
  <si>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</si>
  <si>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</si>
  <si>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</si>
  <si>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</si>
  <si>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</si>
  <si>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</si>
  <si>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</si>
  <si>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</si>
  <si>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</si>
  <si>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</si>
  <si>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</si>
  <si>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</si>
  <si>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</si>
  <si>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</si>
  <si>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</si>
  <si>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</si>
  <si>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</si>
  <si>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</si>
  <si>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</si>
  <si>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</si>
  <si>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</si>
  <si>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</si>
  <si>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</si>
  <si>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</si>
  <si>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</si>
  <si>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</si>
  <si>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</si>
  <si>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</si>
  <si>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</si>
  <si>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</si>
  <si>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</si>
  <si>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</si>
  <si>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</si>
  <si>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</si>
  <si>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</si>
  <si>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</si>
  <si>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</si>
  <si>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</si>
  <si>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</si>
  <si>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</si>
  <si>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</si>
  <si>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</si>
  <si>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</si>
  <si>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</si>
  <si>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</si>
  <si>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</si>
  <si>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</si>
  <si>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</si>
  <si>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</si>
  <si>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</si>
  <si>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</si>
  <si>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</si>
  <si>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</si>
  <si>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</si>
  <si>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</si>
  <si>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</si>
  <si>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</si>
  <si>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</si>
  <si>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</si>
  <si>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</si>
  <si>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</si>
  <si>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</si>
  <si>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</si>
  <si>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</si>
  <si>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</si>
  <si>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</si>
  <si>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</si>
  <si>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</si>
  <si>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</si>
  <si>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</si>
  <si>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</si>
  <si>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</si>
  <si>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</si>
  <si>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</si>
  <si>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</si>
  <si>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</si>
  <si>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</si>
  <si>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</si>
  <si>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</si>
  <si>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</si>
  <si>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</si>
  <si>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</si>
  <si>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</si>
  <si>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</si>
  <si>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</si>
  <si>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</si>
  <si>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</si>
  <si>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</si>
  <si>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</si>
  <si>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</si>
  <si>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</si>
  <si>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</si>
  <si>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</si>
  <si>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</si>
  <si>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</si>
  <si>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</si>
  <si>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</si>
  <si>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</si>
  <si>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</si>
  <si>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</si>
  <si>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</si>
  <si>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</si>
  <si>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</si>
  <si>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</si>
  <si>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</si>
  <si>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</si>
  <si>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</si>
  <si>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</si>
  <si>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</si>
  <si>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</si>
  <si>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</si>
  <si>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</si>
  <si>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</si>
  <si>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</si>
  <si>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</si>
  <si>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</si>
  <si>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</si>
  <si>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</si>
  <si>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</si>
  <si>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</si>
  <si>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</si>
  <si>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</si>
  <si>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</si>
  <si>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</si>
  <si>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</si>
  <si>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</si>
  <si>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</si>
  <si>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</si>
  <si>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</si>
  <si>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</si>
  <si>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</si>
  <si>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</si>
  <si>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</si>
  <si>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</si>
  <si>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</si>
  <si>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</si>
  <si>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</si>
  <si>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</si>
  <si>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</si>
  <si>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</si>
  <si>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</si>
  <si>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</si>
  <si>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</si>
  <si>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</si>
  <si>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</si>
  <si>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</si>
  <si>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</si>
  <si>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</si>
  <si>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</si>
  <si>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</si>
  <si>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</si>
  <si>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</si>
  <si>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</si>
  <si>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</si>
  <si>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</si>
  <si>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</si>
  <si>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</si>
  <si>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</si>
  <si>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</si>
  <si>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</si>
  <si>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</si>
  <si>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</si>
  <si>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</si>
  <si>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</si>
  <si>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</si>
  <si>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</si>
  <si>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</si>
  <si>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</si>
  <si>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</si>
  <si>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</si>
  <si>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</si>
  <si>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</si>
  <si>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</si>
  <si>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</si>
  <si>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</si>
  <si>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</si>
  <si>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</si>
  <si>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</si>
  <si>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</si>
  <si>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</si>
  <si>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</si>
  <si>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</si>
  <si>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</si>
  <si>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</si>
  <si>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</si>
  <si>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</si>
  <si>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</si>
  <si>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</si>
  <si>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</si>
  <si>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</si>
  <si>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</si>
  <si>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</si>
  <si>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</si>
  <si>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</si>
  <si>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</si>
  <si>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</si>
  <si>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</si>
  <si>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</si>
  <si>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</si>
  <si>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</si>
  <si>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</si>
  <si>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</si>
  <si>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</si>
  <si>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</si>
  <si>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</si>
  <si>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</si>
  <si>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</si>
  <si>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</si>
  <si>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</si>
  <si>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</si>
  <si>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</si>
  <si>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</si>
  <si>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</si>
  <si>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</si>
  <si>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</si>
  <si>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</si>
  <si>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</si>
  <si>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</si>
  <si>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</si>
  <si>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</si>
  <si>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</si>
  <si>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</si>
  <si>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</si>
  <si>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</si>
  <si>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</si>
  <si>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</si>
  <si>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</si>
  <si>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</si>
  <si>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</si>
  <si>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</si>
  <si>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</si>
  <si>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</si>
  <si>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</si>
  <si>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</si>
  <si>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</si>
  <si>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</si>
  <si>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</si>
  <si>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</si>
  <si>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</si>
  <si>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</si>
  <si>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</si>
  <si>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</si>
  <si>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</si>
  <si>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</si>
  <si>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</si>
  <si>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</si>
  <si>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</si>
  <si>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</si>
  <si>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</si>
  <si>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</si>
  <si>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</si>
  <si>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</si>
  <si>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</si>
  <si>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</si>
  <si>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</si>
  <si>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</si>
  <si>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</si>
  <si>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</si>
  <si>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</si>
  <si>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</si>
  <si>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</si>
  <si>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</si>
  <si>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</si>
  <si>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</si>
  <si>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</si>
  <si>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</si>
  <si>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</si>
  <si>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</si>
  <si>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</si>
  <si>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</si>
  <si>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</si>
  <si>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</si>
  <si>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</si>
  <si>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</si>
  <si>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</si>
  <si>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</si>
  <si>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</si>
  <si>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</si>
  <si>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</si>
  <si>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</si>
  <si>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</si>
  <si>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</si>
  <si>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</si>
  <si>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</si>
  <si>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</si>
  <si>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</si>
  <si>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</si>
  <si>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</si>
  <si>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</si>
  <si>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</si>
  <si>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</si>
  <si>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</si>
  <si>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</si>
  <si>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</si>
  <si>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</si>
  <si>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</si>
  <si>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</si>
  <si>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</si>
  <si>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</si>
  <si>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</si>
  <si>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</si>
  <si>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</si>
  <si>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</si>
  <si>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</si>
  <si>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</si>
  <si>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</si>
  <si>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</si>
  <si>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</si>
  <si>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</si>
  <si>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</si>
  <si>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</si>
  <si>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</si>
  <si>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</si>
  <si>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</si>
  <si>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</si>
  <si>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</si>
  <si>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</si>
  <si>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</si>
  <si>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</si>
  <si>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</si>
  <si>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</si>
  <si>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</si>
  <si>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</si>
  <si>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</si>
  <si>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</si>
  <si>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</si>
  <si>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</si>
  <si>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</si>
  <si>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</si>
  <si>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</si>
  <si>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</si>
  <si>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</si>
  <si>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</si>
  <si>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</si>
  <si>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</si>
  <si>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</si>
  <si>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</si>
  <si>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</si>
  <si>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</si>
  <si>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</si>
  <si>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</si>
  <si>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</si>
  <si>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</si>
  <si>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</si>
  <si>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</si>
  <si>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</si>
  <si>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</si>
  <si>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</si>
  <si>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</si>
  <si>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</si>
  <si>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</si>
  <si>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</si>
  <si>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</si>
  <si>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</si>
  <si>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</si>
  <si>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</si>
  <si>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</si>
  <si>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</si>
  <si>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</si>
  <si>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</si>
  <si>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</si>
  <si>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</si>
  <si>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</si>
  <si>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</si>
  <si>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</si>
  <si>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</si>
  <si>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</si>
  <si>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</si>
  <si>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</si>
  <si>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</si>
  <si>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</si>
  <si>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</si>
  <si>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</si>
  <si>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</si>
  <si>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</si>
  <si>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</si>
  <si>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</si>
  <si>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</si>
  <si>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</si>
  <si>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</si>
  <si>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</si>
  <si>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</si>
  <si>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</si>
  <si>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</si>
  <si>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</si>
  <si>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</si>
  <si>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</si>
  <si>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</si>
  <si>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</si>
  <si>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</si>
  <si>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</si>
  <si>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</si>
  <si>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</si>
  <si>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</si>
  <si>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</si>
  <si>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</si>
  <si>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</si>
  <si>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</si>
  <si>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</si>
  <si>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</si>
  <si>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</si>
  <si>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</si>
  <si>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</si>
  <si>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</si>
  <si>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</si>
  <si>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</si>
  <si>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</si>
  <si>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</si>
  <si>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</si>
  <si>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</si>
  <si>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</si>
  <si>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</si>
  <si>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</si>
  <si>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</si>
  <si>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</si>
  <si>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</si>
  <si>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</si>
  <si>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</si>
  <si>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</si>
  <si>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</si>
  <si>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</si>
  <si>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</si>
  <si>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</si>
  <si>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</si>
  <si>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</si>
  <si>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</si>
  <si>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</si>
  <si>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</si>
  <si>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</si>
  <si>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</si>
  <si>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</si>
  <si>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</si>
  <si>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</si>
  <si>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</si>
  <si>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</si>
  <si>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</si>
  <si>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</si>
  <si>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</si>
  <si>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</si>
  <si>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</si>
  <si>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</si>
  <si>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</si>
  <si>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</si>
  <si>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</si>
  <si>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</si>
  <si>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</si>
  <si>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</si>
  <si>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</si>
  <si>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</si>
  <si>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</si>
  <si>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</si>
  <si>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</si>
  <si>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</si>
  <si>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</si>
  <si>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</si>
  <si>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</si>
  <si>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</si>
  <si>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</si>
  <si>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</si>
  <si>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</si>
  <si>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</si>
  <si>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</si>
  <si>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</si>
  <si>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</si>
  <si>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</si>
  <si>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</si>
  <si>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</si>
  <si>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</si>
  <si>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</si>
  <si>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</si>
  <si>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</si>
  <si>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</si>
  <si>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</si>
  <si>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</si>
  <si>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</si>
  <si>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</si>
  <si>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</si>
  <si>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</si>
  <si>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</si>
  <si>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</si>
  <si>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</si>
  <si>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</si>
  <si>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</si>
  <si>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</si>
  <si>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</si>
  <si>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</si>
  <si>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</si>
  <si>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</si>
  <si>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</si>
  <si>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</si>
  <si>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</si>
  <si>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</si>
  <si>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</si>
  <si>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</si>
  <si>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</si>
  <si>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</si>
  <si>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</si>
  <si>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</si>
  <si>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</si>
  <si>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</si>
  <si>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</si>
  <si>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</si>
  <si>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</si>
  <si>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</si>
  <si>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</si>
  <si>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</si>
  <si>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</si>
  <si>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</si>
  <si>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</si>
  <si>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</si>
  <si>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</si>
  <si>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</si>
  <si>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</si>
  <si>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</si>
  <si>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</si>
  <si>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</si>
  <si>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</si>
  <si>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</si>
  <si>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</si>
  <si>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</si>
  <si>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</si>
  <si>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</si>
  <si>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</si>
  <si>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</si>
  <si>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</si>
  <si>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</si>
  <si>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</si>
  <si>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</si>
  <si>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</si>
  <si>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</si>
  <si>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</si>
  <si>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</si>
  <si>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</si>
  <si>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</si>
  <si>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</si>
  <si>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</si>
  <si>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</si>
  <si>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</si>
  <si>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</si>
  <si>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</si>
  <si>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</si>
  <si>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</si>
  <si>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</si>
  <si>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</si>
  <si>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</si>
  <si>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</si>
  <si>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</si>
  <si>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</si>
  <si>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</si>
  <si>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</si>
  <si>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</si>
  <si>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</si>
  <si>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</si>
  <si>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</si>
  <si>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</si>
  <si>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</si>
  <si>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</si>
  <si>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</si>
  <si>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</si>
  <si>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</si>
  <si>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</si>
  <si>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</si>
  <si>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</si>
  <si>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</si>
  <si>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</si>
  <si>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</si>
  <si>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</si>
  <si>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</si>
  <si>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</si>
  <si>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</si>
  <si>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</si>
  <si>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</si>
  <si>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</si>
  <si>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</si>
  <si>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</si>
  <si>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</si>
  <si>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</si>
  <si>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</si>
  <si>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</si>
  <si>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</si>
  <si>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</si>
  <si>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</si>
  <si>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</si>
  <si>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</si>
  <si>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</si>
  <si>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</si>
  <si>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</si>
  <si>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</si>
  <si>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</si>
  <si>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</si>
  <si>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</si>
  <si>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</si>
  <si>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</si>
  <si>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</si>
  <si>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</si>
  <si>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</si>
  <si>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</si>
  <si>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</si>
  <si>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</si>
  <si>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</si>
  <si>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</si>
  <si>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</si>
  <si>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</si>
  <si>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</si>
  <si>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</si>
  <si>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</si>
  <si>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</si>
  <si>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</si>
  <si>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</si>
  <si>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</si>
  <si>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</si>
  <si>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</si>
  <si>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</si>
  <si>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</si>
  <si>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</si>
  <si>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</si>
  <si>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</si>
  <si>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</si>
  <si>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</si>
  <si>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</si>
  <si>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</si>
  <si>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</si>
  <si>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</si>
  <si>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</si>
  <si>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</si>
  <si>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</si>
  <si>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</si>
  <si>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</si>
  <si>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</si>
  <si>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</si>
  <si>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</si>
  <si>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</si>
  <si>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</si>
  <si>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</si>
  <si>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</si>
  <si>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</si>
  <si>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</si>
  <si>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</si>
  <si>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</si>
  <si>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</si>
  <si>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</si>
  <si>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</si>
  <si>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</si>
  <si>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</si>
  <si>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</si>
  <si>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</si>
  <si>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</si>
  <si>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</si>
  <si>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</si>
  <si>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</si>
  <si>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</si>
  <si>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</si>
  <si>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</si>
  <si>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</si>
  <si>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</si>
  <si>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</si>
  <si>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</si>
  <si>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</si>
  <si>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</si>
  <si>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</si>
  <si>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</si>
  <si>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</si>
  <si>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</si>
  <si>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</si>
  <si>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</si>
  <si>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</si>
  <si>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</si>
  <si>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</si>
  <si>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</si>
  <si>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</si>
  <si>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</si>
  <si>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</si>
  <si>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</si>
  <si>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</si>
  <si>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</si>
  <si>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</si>
  <si>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</si>
  <si>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</si>
  <si>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</si>
  <si>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</si>
  <si>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</si>
  <si>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</si>
  <si>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</si>
  <si>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</si>
  <si>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</si>
  <si>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</si>
  <si>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</si>
  <si>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</si>
  <si>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</si>
  <si>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</si>
  <si>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</si>
  <si>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</si>
  <si>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</si>
  <si>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</si>
  <si>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</si>
  <si>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</si>
  <si>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</si>
  <si>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</si>
  <si>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</si>
  <si>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</si>
  <si>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</si>
  <si>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</si>
  <si>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</si>
  <si>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</si>
  <si>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</si>
  <si>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</si>
  <si>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</si>
  <si>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</si>
  <si>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</si>
  <si>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</si>
  <si>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</si>
  <si>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</si>
  <si>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</si>
  <si>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</si>
  <si>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</si>
  <si>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</si>
  <si>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</si>
  <si>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</si>
  <si>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</si>
  <si>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</si>
  <si>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</si>
  <si>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</si>
  <si>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</si>
  <si>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</si>
  <si>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</si>
  <si>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</si>
  <si>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</si>
  <si>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</si>
  <si>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</si>
  <si>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</si>
  <si>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</si>
  <si>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</si>
  <si>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</si>
  <si>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</si>
  <si>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</si>
  <si>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</si>
  <si>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</si>
  <si>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</si>
  <si>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</si>
  <si>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</si>
  <si>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</si>
  <si>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</si>
  <si>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</si>
  <si>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</si>
  <si>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</si>
  <si>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</si>
  <si>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</si>
  <si>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</si>
  <si>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</si>
  <si>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</si>
  <si>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</si>
  <si>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</si>
  <si>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</si>
  <si>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</si>
  <si>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</si>
  <si>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</si>
  <si>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</si>
  <si>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</si>
  <si>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</si>
  <si>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</si>
  <si>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</si>
  <si>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</si>
  <si>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</si>
  <si>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</si>
  <si>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</si>
  <si>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</si>
  <si>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</si>
  <si>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</si>
  <si>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</si>
  <si>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</si>
  <si>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</si>
  <si>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</si>
  <si>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</si>
  <si>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</si>
  <si>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</si>
  <si>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</si>
  <si>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</si>
  <si>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</si>
  <si>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</si>
  <si>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</si>
  <si>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</si>
  <si>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</si>
  <si>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</si>
  <si>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</si>
  <si>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</si>
  <si>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</si>
  <si>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</si>
  <si>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</si>
  <si>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</si>
  <si>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</si>
  <si>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</si>
  <si>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</si>
  <si>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</si>
  <si>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</si>
  <si>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</si>
  <si>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</si>
  <si>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</si>
  <si>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</si>
  <si>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</si>
  <si>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</si>
  <si>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</si>
  <si>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</si>
  <si>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</si>
  <si>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</si>
  <si>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</si>
  <si>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</si>
  <si>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</si>
  <si>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</si>
  <si>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</si>
  <si>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</si>
  <si>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</si>
  <si>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</si>
  <si>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</si>
  <si>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</si>
  <si>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</si>
  <si>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</si>
  <si>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</si>
  <si>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</si>
  <si>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</si>
  <si>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</si>
  <si>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</si>
  <si>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</si>
  <si>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</si>
  <si>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</si>
  <si>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</si>
  <si>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</si>
  <si>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</si>
  <si>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</si>
  <si>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</si>
  <si>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</si>
  <si>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</si>
  <si>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</si>
  <si>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</si>
  <si>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</si>
  <si>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</si>
  <si>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</si>
  <si>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</si>
  <si>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</si>
  <si>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</si>
  <si>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</si>
  <si>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</si>
  <si>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</si>
  <si>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</si>
  <si>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</si>
  <si>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</si>
  <si>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</si>
  <si>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</si>
  <si>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</si>
  <si>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</si>
  <si>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</si>
  <si>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</si>
  <si>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</si>
  <si>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</si>
  <si>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</si>
  <si>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</si>
  <si>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</si>
  <si>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</si>
  <si>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</si>
  <si>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</si>
  <si>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</si>
  <si>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</si>
  <si>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</si>
  <si>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</si>
  <si>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</si>
  <si>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</si>
  <si>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</si>
  <si>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</si>
  <si>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</si>
  <si>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</si>
  <si>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</si>
  <si>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</si>
  <si>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</si>
  <si>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</si>
  <si>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</si>
  <si>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</si>
  <si>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</si>
  <si>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</si>
  <si>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</si>
  <si>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</si>
  <si>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</si>
  <si>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</si>
  <si>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</si>
  <si>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</si>
  <si>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</si>
  <si>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</si>
  <si>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</si>
  <si>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</si>
  <si>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</si>
  <si>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</si>
  <si>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</si>
  <si>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</si>
  <si>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</si>
  <si>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</si>
  <si>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</si>
  <si>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</si>
  <si>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</si>
  <si>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</si>
  <si>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</si>
  <si>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</si>
  <si>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</si>
  <si>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</si>
  <si>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</si>
  <si>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</si>
  <si>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</si>
  <si>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</si>
  <si>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</si>
  <si>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</si>
  <si>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</si>
  <si>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</si>
  <si>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</si>
  <si>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</si>
  <si>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</si>
  <si>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</si>
  <si>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</si>
  <si>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</si>
  <si>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</si>
  <si>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</si>
  <si>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</si>
  <si>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</si>
  <si>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</si>
  <si>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</si>
  <si>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</si>
  <si>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</si>
  <si>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</si>
  <si>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</si>
  <si>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</si>
  <si>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</si>
  <si>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</si>
  <si>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</si>
  <si>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</si>
  <si>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</si>
  <si>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</si>
  <si>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</si>
  <si>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</si>
  <si>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</si>
  <si>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</si>
  <si>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</si>
  <si>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</si>
  <si>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</si>
  <si>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</si>
  <si>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</si>
  <si>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</si>
  <si>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</si>
  <si>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</si>
  <si>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</si>
  <si>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</si>
  <si>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</si>
  <si>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</si>
  <si>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</si>
  <si>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</si>
  <si>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</si>
  <si>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</si>
  <si>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</si>
  <si>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</si>
  <si>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</si>
  <si>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</si>
  <si>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</si>
  <si>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</si>
  <si>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</si>
  <si>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</si>
  <si>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</si>
  <si>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</si>
  <si>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</si>
  <si>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</si>
  <si>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</si>
  <si>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</si>
  <si>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</si>
  <si>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</si>
  <si>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</si>
  <si>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</si>
  <si>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</si>
  <si>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</si>
  <si>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</si>
  <si>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</si>
  <si>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</si>
  <si>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</si>
  <si>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</si>
  <si>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</si>
  <si>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</si>
  <si>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</si>
  <si>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</si>
  <si>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</si>
  <si>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</si>
  <si>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</si>
  <si>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</si>
  <si>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</si>
  <si>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</si>
  <si>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</si>
  <si>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</si>
  <si>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</si>
  <si>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</si>
  <si>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</si>
  <si>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</si>
  <si>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</si>
  <si>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</si>
  <si>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</si>
  <si>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</si>
  <si>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</si>
  <si>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</si>
  <si>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</si>
  <si>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</si>
  <si>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</si>
  <si>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</si>
  <si>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</si>
  <si>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</si>
  <si>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</si>
  <si>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</si>
  <si>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</si>
  <si>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</si>
  <si>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</si>
  <si>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</si>
  <si>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</si>
  <si>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</si>
  <si>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</si>
  <si>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</si>
  <si>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</si>
  <si>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</si>
  <si>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</si>
  <si>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</si>
  <si>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</si>
  <si>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</si>
  <si>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</si>
  <si>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</si>
  <si>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</si>
  <si>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</si>
  <si>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</si>
  <si>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</si>
  <si>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</si>
  <si>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</si>
  <si>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</si>
  <si>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</si>
  <si>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</si>
  <si>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</si>
  <si>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</si>
  <si>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</si>
  <si>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</si>
  <si>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</si>
  <si>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</si>
  <si>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</si>
  <si>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</si>
  <si>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</si>
  <si>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</si>
  <si>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</si>
  <si>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</si>
  <si>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</si>
  <si>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</si>
  <si>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</si>
  <si>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</si>
  <si>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</si>
  <si>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</si>
  <si>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</si>
  <si>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</si>
  <si>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</si>
  <si>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</si>
  <si>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</si>
  <si>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</si>
  <si>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</si>
  <si>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</si>
  <si>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</si>
  <si>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</si>
  <si>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</si>
  <si>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</si>
  <si>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</si>
  <si>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</si>
  <si>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</si>
  <si>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</si>
  <si>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</si>
  <si>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</si>
  <si>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</si>
  <si>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</si>
  <si>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</si>
  <si>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</si>
  <si>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</si>
  <si>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</si>
  <si>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</si>
  <si>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</si>
  <si>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</si>
  <si>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</si>
  <si>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</si>
  <si>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</si>
  <si>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</si>
  <si>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</si>
  <si>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</si>
  <si>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</si>
  <si>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</si>
  <si>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</si>
  <si>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</si>
  <si>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</si>
  <si>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</si>
  <si>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</si>
  <si>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</si>
  <si>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</si>
  <si>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</si>
  <si>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</si>
  <si>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</si>
  <si>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</si>
  <si>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</si>
  <si>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</si>
  <si>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</si>
  <si>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</si>
  <si>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</si>
  <si>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</si>
  <si>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</si>
  <si>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</si>
  <si>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</si>
  <si>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</si>
  <si>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</si>
  <si>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</si>
  <si>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</si>
  <si>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</si>
  <si>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</si>
  <si>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</si>
  <si>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</si>
  <si>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</si>
  <si>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</si>
  <si>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</si>
  <si>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</si>
  <si>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</si>
  <si>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</si>
  <si>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</si>
  <si>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</si>
  <si>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</si>
  <si>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</si>
  <si>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</si>
  <si>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</si>
  <si>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</si>
  <si>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</si>
  <si>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</si>
  <si>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</si>
  <si>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</si>
  <si>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</si>
  <si>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</si>
  <si>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</si>
  <si>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</si>
  <si>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</si>
  <si>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</si>
  <si>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</si>
  <si>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</si>
  <si>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</si>
  <si>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</si>
  <si>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</si>
  <si>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</si>
  <si>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</si>
  <si>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</si>
  <si>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</si>
  <si>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</si>
  <si>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</si>
  <si>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</si>
  <si>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</si>
  <si>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</si>
  <si>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</si>
  <si>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</si>
  <si>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</si>
  <si>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</si>
  <si>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</si>
  <si>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</si>
  <si>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</si>
  <si>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</si>
  <si>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</si>
  <si>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</si>
  <si>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</si>
  <si>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</si>
  <si>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</si>
  <si>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</si>
  <si>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</si>
  <si>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</si>
  <si>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</si>
  <si>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</si>
  <si>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</si>
  <si>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</si>
  <si>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</si>
  <si>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</si>
  <si>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</si>
  <si>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</si>
  <si>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</si>
  <si>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</si>
  <si>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</si>
  <si>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</si>
  <si>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</si>
  <si>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</si>
  <si>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</si>
  <si>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</si>
  <si>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</si>
  <si>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</si>
  <si>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</si>
  <si>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</si>
  <si>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</si>
  <si>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</si>
  <si>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</si>
  <si>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</si>
  <si>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</si>
  <si>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</si>
  <si>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</si>
  <si>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</si>
  <si>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</si>
  <si>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</si>
  <si>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</si>
  <si>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</si>
  <si>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</si>
  <si>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</si>
  <si>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</si>
  <si>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</si>
  <si>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</si>
  <si>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</si>
  <si>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</si>
  <si>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</si>
  <si>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</si>
  <si>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</si>
  <si>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</si>
  <si>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</si>
  <si>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</si>
  <si>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</si>
  <si>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</si>
  <si>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</si>
  <si>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</si>
  <si>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</si>
  <si>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</si>
  <si>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</si>
  <si>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</si>
  <si>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</si>
  <si>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</si>
  <si>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</si>
  <si>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</si>
  <si>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</si>
  <si>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</si>
  <si>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</si>
  <si>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</si>
  <si>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</si>
  <si>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</si>
  <si>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</si>
  <si>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</si>
  <si>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</si>
  <si>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</si>
  <si>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</si>
  <si>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</si>
  <si>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</si>
  <si>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</si>
  <si>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</si>
  <si>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</si>
  <si>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</si>
  <si>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</si>
  <si>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</si>
  <si>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</si>
  <si>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</si>
  <si>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</si>
  <si>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</si>
  <si>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</si>
  <si>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</si>
  <si>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</si>
  <si>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</si>
  <si>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</si>
  <si>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</si>
  <si>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</si>
  <si>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</si>
  <si>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</si>
  <si>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</si>
  <si>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</si>
  <si>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</si>
  <si>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</si>
  <si>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</si>
  <si>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</si>
  <si>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</si>
  <si>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</si>
  <si>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</si>
  <si>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</si>
  <si>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</si>
  <si>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</si>
  <si>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</si>
  <si>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</si>
  <si>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</si>
  <si>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</si>
  <si>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</si>
  <si>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</si>
  <si>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</si>
  <si>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</si>
  <si>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</si>
  <si>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</si>
  <si>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</si>
  <si>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</si>
  <si>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</si>
  <si>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</si>
  <si>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</si>
  <si>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</si>
  <si>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</si>
  <si>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</si>
  <si>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</si>
  <si>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</si>
  <si>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</si>
  <si>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</si>
  <si>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</si>
  <si>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</si>
  <si>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</si>
  <si>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</si>
  <si>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</si>
  <si>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</si>
  <si>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</si>
  <si>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</si>
  <si>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</si>
  <si>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</si>
  <si>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</si>
  <si>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</si>
  <si>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</si>
  <si>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</si>
  <si>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</si>
  <si>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</si>
  <si>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</si>
  <si>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</si>
  <si>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</si>
  <si>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</si>
  <si>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</si>
  <si>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</si>
  <si>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</si>
  <si>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</si>
  <si>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</si>
  <si>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</si>
  <si>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</si>
  <si>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</si>
  <si>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</si>
  <si>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</si>
  <si>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</si>
  <si>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</si>
  <si>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</si>
  <si>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</si>
  <si>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</si>
  <si>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</si>
  <si>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</si>
  <si>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</si>
  <si>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</si>
  <si>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</si>
  <si>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</si>
  <si>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</si>
  <si>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</si>
  <si>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</si>
  <si>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</si>
  <si>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</si>
  <si>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</si>
  <si>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</si>
  <si>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</si>
  <si>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</si>
  <si>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</si>
  <si>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</si>
  <si>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</si>
  <si>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</si>
  <si>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</si>
  <si>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</si>
  <si>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</si>
  <si>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</si>
  <si>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</si>
  <si>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</si>
  <si>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</si>
  <si>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</si>
  <si>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</si>
  <si>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</si>
  <si>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</si>
  <si>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</si>
  <si>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</si>
  <si>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</si>
  <si>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</si>
  <si>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</si>
  <si>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</si>
  <si>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</si>
  <si>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</si>
  <si>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</si>
  <si>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</si>
  <si>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</si>
  <si>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</si>
  <si>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</si>
  <si>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</si>
  <si>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</si>
  <si>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</si>
  <si>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</si>
  <si>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</si>
  <si>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</si>
  <si>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</si>
  <si>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</si>
  <si>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</si>
  <si>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</si>
  <si>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</si>
  <si>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</si>
  <si>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</si>
  <si>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</si>
  <si>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</si>
  <si>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</si>
  <si>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</si>
  <si>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</si>
  <si>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</si>
  <si>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</si>
  <si>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</si>
  <si>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</si>
  <si>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</si>
  <si>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</si>
  <si>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</si>
  <si>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</si>
  <si>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</si>
  <si>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</si>
  <si>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</si>
  <si>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</si>
  <si>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</si>
  <si>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</si>
  <si>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</si>
  <si>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</si>
  <si>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</si>
  <si>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</si>
  <si>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</si>
  <si>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</si>
  <si>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</si>
  <si>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</si>
  <si>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</si>
  <si>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</si>
  <si>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</si>
  <si>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</si>
  <si>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</si>
  <si>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</si>
  <si>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</si>
  <si>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</si>
  <si>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</si>
  <si>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</si>
  <si>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</si>
  <si>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</si>
  <si>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</si>
  <si>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</si>
  <si>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</si>
  <si>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</si>
  <si>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</si>
  <si>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</si>
  <si>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</si>
  <si>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</si>
  <si>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</si>
  <si>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</si>
  <si>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</si>
  <si>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</si>
  <si>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</si>
  <si>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</si>
  <si>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</si>
  <si>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</si>
  <si>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</si>
  <si>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</si>
  <si>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</si>
  <si>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</si>
  <si>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</si>
  <si>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</si>
  <si>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</si>
  <si>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</si>
  <si>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</si>
  <si>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</si>
  <si>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</si>
  <si>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</si>
  <si>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</si>
  <si>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</si>
  <si>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</si>
  <si>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</si>
  <si>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</si>
  <si>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</si>
  <si>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</si>
  <si>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</si>
  <si>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</si>
  <si>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</si>
  <si>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</si>
  <si>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</si>
  <si>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</si>
  <si>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</si>
  <si>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</si>
  <si>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</si>
  <si>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</si>
  <si>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</si>
  <si>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</si>
  <si>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</si>
  <si>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</si>
  <si>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</si>
  <si>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</si>
  <si>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</si>
  <si>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</si>
  <si>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</si>
  <si>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</si>
  <si>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</si>
  <si>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</si>
  <si>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</si>
  <si>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</si>
  <si>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</si>
  <si>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</si>
  <si>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</si>
  <si>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</si>
  <si>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</si>
  <si>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</si>
  <si>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</si>
  <si>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</si>
  <si>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</si>
  <si>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</si>
  <si>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</si>
  <si>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</si>
  <si>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</si>
  <si>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</si>
  <si>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</si>
  <si>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</si>
  <si>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</si>
  <si>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</si>
  <si>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</si>
  <si>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</si>
  <si>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</si>
  <si>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</si>
  <si>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</si>
  <si>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</si>
  <si>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</si>
  <si>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</si>
  <si>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</si>
  <si>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</si>
  <si>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</si>
  <si>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</si>
  <si>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</si>
  <si>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</si>
  <si>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</si>
  <si>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</si>
  <si>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</si>
  <si>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</si>
  <si>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</si>
  <si>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</si>
  <si>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</si>
  <si>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</si>
  <si>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</si>
  <si>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</si>
  <si>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</si>
  <si>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</si>
  <si>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</si>
  <si>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</si>
  <si>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</si>
  <si>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</si>
  <si>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</si>
  <si>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</si>
  <si>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</si>
  <si>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</si>
  <si>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</si>
  <si>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</si>
  <si>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</si>
  <si>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</si>
  <si>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</si>
  <si>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</si>
  <si>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</si>
  <si>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</si>
  <si>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</si>
  <si>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</si>
  <si>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</si>
  <si>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</si>
  <si>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</si>
  <si>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</si>
  <si>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</si>
  <si>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</si>
  <si>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</si>
  <si>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</si>
  <si>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</si>
  <si>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</si>
  <si>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</si>
  <si>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</si>
  <si>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</si>
  <si>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</si>
  <si>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</si>
  <si>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</si>
  <si>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</si>
  <si>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</si>
  <si>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</si>
  <si>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</si>
  <si>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</si>
  <si>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</si>
  <si>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</si>
  <si>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</si>
  <si>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</si>
  <si>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</si>
  <si>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</si>
  <si>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</si>
  <si>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</si>
  <si>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</si>
  <si>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</si>
  <si>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</si>
  <si>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</si>
  <si>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</si>
  <si>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</si>
  <si>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</si>
  <si>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</si>
  <si>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</si>
  <si>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</si>
  <si>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</si>
  <si>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</si>
  <si>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</si>
  <si>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</si>
  <si>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</si>
  <si>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</si>
  <si>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</si>
  <si>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</si>
  <si>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</si>
  <si>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</si>
  <si>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</si>
  <si>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</si>
  <si>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</si>
  <si>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</si>
  <si>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</si>
  <si>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</si>
  <si>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</si>
  <si>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</si>
  <si>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</si>
  <si>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</si>
  <si>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</si>
  <si>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</si>
  <si>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</si>
  <si>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</si>
  <si>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</si>
  <si>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</si>
  <si>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</si>
  <si>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</si>
  <si>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</si>
  <si>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</si>
  <si>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</si>
  <si>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</si>
  <si>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</si>
  <si>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</si>
  <si>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</si>
  <si>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</si>
  <si>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</si>
  <si>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</si>
  <si>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</si>
  <si>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</si>
  <si>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</si>
  <si>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</si>
  <si>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</si>
  <si>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</si>
  <si>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</si>
  <si>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</si>
  <si>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</si>
  <si>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</si>
  <si>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</si>
  <si>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</si>
  <si>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</si>
  <si>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</si>
  <si>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</si>
  <si>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</si>
  <si>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</si>
  <si>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</si>
  <si>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</si>
  <si>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</si>
  <si>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</si>
  <si>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</si>
  <si>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</si>
  <si>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</si>
  <si>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</si>
  <si>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</si>
  <si>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</si>
  <si>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</si>
  <si>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</si>
  <si>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</si>
  <si>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</si>
  <si>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</si>
  <si>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</si>
  <si>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</si>
  <si>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</si>
  <si>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</si>
  <si>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</si>
  <si>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</si>
  <si>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</si>
  <si>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</si>
  <si>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</si>
  <si>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</si>
  <si>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</si>
  <si>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</si>
  <si>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</si>
  <si>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</si>
  <si>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</si>
  <si>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</si>
  <si>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</si>
  <si>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</si>
  <si>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</si>
  <si>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</si>
  <si>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</si>
  <si>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</si>
  <si>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</si>
  <si>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</si>
  <si>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</si>
  <si>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</si>
  <si>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</si>
  <si>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</si>
  <si>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</si>
  <si>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</si>
  <si>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</si>
  <si>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</si>
  <si>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</si>
  <si>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</si>
  <si>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</si>
  <si>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</si>
  <si>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</si>
  <si>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</si>
  <si>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</si>
  <si>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</si>
  <si>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</si>
  <si>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</si>
  <si>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</si>
  <si>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</si>
  <si>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</si>
  <si>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</si>
  <si>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</si>
  <si>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</si>
  <si>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</si>
  <si>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</si>
  <si>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</si>
  <si>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</si>
  <si>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</si>
  <si>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</si>
  <si>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</si>
  <si>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</si>
  <si>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</si>
  <si>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</si>
  <si>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</si>
  <si>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</si>
  <si>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</si>
  <si>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</si>
  <si>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</si>
  <si>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</si>
  <si>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</si>
  <si>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</si>
  <si>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</si>
  <si>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</si>
  <si>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</si>
  <si>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</si>
  <si>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</si>
  <si>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</si>
  <si>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</si>
  <si>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</si>
  <si>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</si>
  <si>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</si>
  <si>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</si>
  <si>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</si>
  <si>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</si>
  <si>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</si>
  <si>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</si>
  <si>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</si>
  <si>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</si>
  <si>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</si>
  <si>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</si>
  <si>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</si>
  <si>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</si>
  <si>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</si>
  <si>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</si>
  <si>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</si>
  <si>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</si>
  <si>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</si>
  <si>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</si>
  <si>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</si>
  <si>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</si>
  <si>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</si>
  <si>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</si>
  <si>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</si>
  <si>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</si>
  <si>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</si>
  <si>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</si>
  <si>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</si>
  <si>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</si>
  <si>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</si>
  <si>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</si>
  <si>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</si>
  <si>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</si>
  <si>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</si>
  <si>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</si>
  <si>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</si>
  <si>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</si>
  <si>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</si>
  <si>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</si>
  <si>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</si>
  <si>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</si>
  <si>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</si>
  <si>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</si>
  <si>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</si>
  <si>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</si>
  <si>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</si>
  <si>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</si>
  <si>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</si>
  <si>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</si>
  <si>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</si>
  <si>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</si>
  <si>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</si>
  <si>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</si>
  <si>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</si>
  <si>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</si>
  <si>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</si>
  <si>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</si>
  <si>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</si>
  <si>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</si>
  <si>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</si>
  <si>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</si>
  <si>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</si>
  <si>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</si>
  <si>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</si>
  <si>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</si>
  <si>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</si>
  <si>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</si>
  <si>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</si>
  <si>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</si>
  <si>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</si>
  <si>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</si>
  <si>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</si>
  <si>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</si>
  <si>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</si>
  <si>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</si>
  <si>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</si>
  <si>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</si>
  <si>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</si>
  <si>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</si>
  <si>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</si>
  <si>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</si>
  <si>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</si>
  <si>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</si>
  <si>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</si>
  <si>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</si>
  <si>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</si>
  <si>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</si>
  <si>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</si>
  <si>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</si>
  <si>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</si>
  <si>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</si>
  <si>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</si>
  <si>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</si>
  <si>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</si>
  <si>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</si>
  <si>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</si>
  <si>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</si>
  <si>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</si>
  <si>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</si>
  <si>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</si>
  <si>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</si>
  <si>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</si>
  <si>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</si>
  <si>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</si>
  <si>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</si>
  <si>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</si>
  <si>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</si>
  <si>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</si>
  <si>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</si>
  <si>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</si>
  <si>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</si>
  <si>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</si>
  <si>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</si>
  <si>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</si>
  <si>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</si>
  <si>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</si>
  <si>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</si>
  <si>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</si>
  <si>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</si>
  <si>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</si>
  <si>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</si>
  <si>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</si>
  <si>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</si>
  <si>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</si>
  <si>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</si>
  <si>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</si>
  <si>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</si>
  <si>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</si>
  <si>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</si>
  <si>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</si>
  <si>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</si>
  <si>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</si>
  <si>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</si>
  <si>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</si>
  <si>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</si>
  <si>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</si>
  <si>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</si>
  <si>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</si>
  <si>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</si>
  <si>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</si>
  <si>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</si>
  <si>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</si>
  <si>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</si>
  <si>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</si>
  <si>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</si>
  <si>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</si>
  <si>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</si>
  <si>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</si>
  <si>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</si>
  <si>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</si>
  <si>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</si>
  <si>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</si>
  <si>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</si>
  <si>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</si>
  <si>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</si>
  <si>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</si>
  <si>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</si>
  <si>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</si>
  <si>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</si>
  <si>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</si>
  <si>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</si>
  <si>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</si>
  <si>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</si>
  <si>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</si>
  <si>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</si>
  <si>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</si>
  <si>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</si>
  <si>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</si>
  <si>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</si>
  <si>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</si>
  <si>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</si>
  <si>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</si>
  <si>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</si>
  <si>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</si>
  <si>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</si>
  <si>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</si>
  <si>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</si>
  <si>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</si>
  <si>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</si>
  <si>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</si>
  <si>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</si>
  <si>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</si>
  <si>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</si>
  <si>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</si>
  <si>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</si>
  <si>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</si>
  <si>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</si>
  <si>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</si>
  <si>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</si>
  <si>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</si>
  <si>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</si>
  <si>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</si>
  <si>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</si>
  <si>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</si>
  <si>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</si>
  <si>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</si>
  <si>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</si>
  <si>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</si>
  <si>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</si>
  <si>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</si>
  <si>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</si>
  <si>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</si>
  <si>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</si>
  <si>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</si>
  <si>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</si>
  <si>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</si>
  <si>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</si>
  <si>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</si>
  <si>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</si>
  <si>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</si>
  <si>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</si>
  <si>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</si>
  <si>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</si>
  <si>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</si>
  <si>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</si>
  <si>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</si>
  <si>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</si>
  <si>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</si>
  <si>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</si>
  <si>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</si>
  <si>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</si>
  <si>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</si>
  <si>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</si>
  <si>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</si>
  <si>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</si>
  <si>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</si>
  <si>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</si>
  <si>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</si>
  <si>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</si>
  <si>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</si>
  <si>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</si>
  <si>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</si>
  <si>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</si>
  <si>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</si>
  <si>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</si>
  <si>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</si>
  <si>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</si>
  <si>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</si>
  <si>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</si>
  <si>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</si>
  <si>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</si>
  <si>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</si>
  <si>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</si>
  <si>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</si>
  <si>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</si>
  <si>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</si>
  <si>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</si>
  <si>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</si>
  <si>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</si>
  <si>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</si>
  <si>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</si>
  <si>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</si>
  <si>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</si>
  <si>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</si>
  <si>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</si>
  <si>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</si>
  <si>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</si>
  <si>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</si>
  <si>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</si>
  <si>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</si>
  <si>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</si>
  <si>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</si>
  <si>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</si>
  <si>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</si>
  <si>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</si>
  <si>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</si>
  <si>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</si>
  <si>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</si>
  <si>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</si>
  <si>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</si>
  <si>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</si>
  <si>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</si>
  <si>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</si>
  <si>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</si>
  <si>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</si>
  <si>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</si>
  <si>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</si>
  <si>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</si>
  <si>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</si>
  <si>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</si>
  <si>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</si>
  <si>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</si>
  <si>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</si>
  <si>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</si>
  <si>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</si>
  <si>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</si>
  <si>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</si>
  <si>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</si>
  <si>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</si>
  <si>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</si>
  <si>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</si>
  <si>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</si>
  <si>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</si>
  <si>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</si>
  <si>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</si>
  <si>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</si>
  <si>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</si>
  <si>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</si>
  <si>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</si>
  <si>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</si>
  <si>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</si>
  <si>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</si>
  <si>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</si>
  <si>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</si>
  <si>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</si>
  <si>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</si>
  <si>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</si>
  <si>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</si>
  <si>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</si>
  <si>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</si>
  <si>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</si>
  <si>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</si>
  <si>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</si>
  <si>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</si>
  <si>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</si>
  <si>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</si>
  <si>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</si>
  <si>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</si>
  <si>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</si>
  <si>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</si>
  <si>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</si>
  <si>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</si>
  <si>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</si>
  <si>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</si>
  <si>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</si>
  <si>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</si>
  <si>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</si>
  <si>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</si>
  <si>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</si>
  <si>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</si>
  <si>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</si>
  <si>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</si>
  <si>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</si>
  <si>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</si>
  <si>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</si>
  <si>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</si>
  <si>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</si>
  <si>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</si>
  <si>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</si>
  <si>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</si>
  <si>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</si>
  <si>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</si>
  <si>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</si>
  <si>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</si>
  <si>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</si>
  <si>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</si>
  <si>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</si>
  <si>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</si>
  <si>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</si>
  <si>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</si>
  <si>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</si>
  <si>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</si>
  <si>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</si>
  <si>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</si>
  <si>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</si>
  <si>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</si>
  <si>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</si>
  <si>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</si>
  <si>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</si>
  <si>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</si>
  <si>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</si>
  <si>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</si>
  <si>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</si>
  <si>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</si>
  <si>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</si>
  <si>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</si>
  <si>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</si>
  <si>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</si>
  <si>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</si>
  <si>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</si>
  <si>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</si>
  <si>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</si>
  <si>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</si>
  <si>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</si>
  <si>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</si>
  <si>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</si>
  <si>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</si>
  <si>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</si>
  <si>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</si>
  <si>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</si>
  <si>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</si>
  <si>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</si>
  <si>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</si>
  <si>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</si>
  <si>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</si>
  <si>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</si>
  <si>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</si>
  <si>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</si>
  <si>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</si>
  <si>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</si>
  <si>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</si>
  <si>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</si>
  <si>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</si>
  <si>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</si>
  <si>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</si>
  <si>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</si>
  <si>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</si>
  <si>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</si>
  <si>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</si>
  <si>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</si>
  <si>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</si>
  <si>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</si>
  <si>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</si>
  <si>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</si>
  <si>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</si>
  <si>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</si>
  <si>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</si>
  <si>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</si>
  <si>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</si>
  <si>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</si>
  <si>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</si>
  <si>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</si>
  <si>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</si>
  <si>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</si>
  <si>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</si>
  <si>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</si>
  <si>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</si>
  <si>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</si>
  <si>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</si>
  <si>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</si>
  <si>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</si>
  <si>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</si>
  <si>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</si>
  <si>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</si>
  <si>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</si>
  <si>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</si>
  <si>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</si>
  <si>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</si>
  <si>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</si>
  <si>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</si>
  <si>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</si>
  <si>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</si>
  <si>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</si>
  <si>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</si>
  <si>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</si>
  <si>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</si>
  <si>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</si>
  <si>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</si>
  <si>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</si>
  <si>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</si>
  <si>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</si>
  <si>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</si>
  <si>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</si>
  <si>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</si>
  <si>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</si>
  <si>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</si>
  <si>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</si>
  <si>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</si>
  <si>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</si>
  <si>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</si>
  <si>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</si>
  <si>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</si>
  <si>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</si>
  <si>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</si>
  <si>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</si>
  <si>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</si>
  <si>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</si>
  <si>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</si>
  <si>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</si>
  <si>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</si>
  <si>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</si>
  <si>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</si>
  <si>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</si>
  <si>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</si>
  <si>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</si>
  <si>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</si>
  <si>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</si>
  <si>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</si>
  <si>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</si>
  <si>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</si>
  <si>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</si>
  <si>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</si>
  <si>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</si>
  <si>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</si>
  <si>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</si>
  <si>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</si>
  <si>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</si>
  <si>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</si>
  <si>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</si>
  <si>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</si>
  <si>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</si>
  <si>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</si>
  <si>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</si>
  <si>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</si>
  <si>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</si>
  <si>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</si>
  <si>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</si>
  <si>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</si>
  <si>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</si>
  <si>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</si>
  <si>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</si>
  <si>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</si>
  <si>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</si>
  <si>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</si>
  <si>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</si>
  <si>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</si>
  <si>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</si>
  <si>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</si>
  <si>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</si>
  <si>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</si>
  <si>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</si>
  <si>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</si>
  <si>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</si>
  <si>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</si>
  <si>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</si>
  <si>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</si>
  <si>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</si>
  <si>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</si>
  <si>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</si>
  <si>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</si>
  <si>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</si>
  <si>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</si>
  <si>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</si>
  <si>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</si>
  <si>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</si>
  <si>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</si>
  <si>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</si>
  <si>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</si>
  <si>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</si>
  <si>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</si>
  <si>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</si>
  <si>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</si>
  <si>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</si>
  <si>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</si>
  <si>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</si>
  <si>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</si>
  <si>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</si>
  <si>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</si>
  <si>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</si>
  <si>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</si>
  <si>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</si>
  <si>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</si>
  <si>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</si>
  <si>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</si>
  <si>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</si>
  <si>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</si>
  <si>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</si>
  <si>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</si>
  <si>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</si>
  <si>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</si>
  <si>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</si>
  <si>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</si>
  <si>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</si>
  <si>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</si>
  <si>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</si>
  <si>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</si>
  <si>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</si>
  <si>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</si>
  <si>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</si>
  <si>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</si>
  <si>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</si>
  <si>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</si>
  <si>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</si>
  <si>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</si>
  <si>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</si>
  <si>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</si>
  <si>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</si>
  <si>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</si>
  <si>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</si>
  <si>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</si>
  <si>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</si>
  <si>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</si>
  <si>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</si>
  <si>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</si>
  <si>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</si>
  <si>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</si>
  <si>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</si>
  <si>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</si>
  <si>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</si>
  <si>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</si>
  <si>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</si>
  <si>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</si>
  <si>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</si>
  <si>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</si>
  <si>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</si>
  <si>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</si>
  <si>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</si>
  <si>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</si>
  <si>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</si>
  <si>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</si>
  <si>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</si>
  <si>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</si>
  <si>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</si>
  <si>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</si>
  <si>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</si>
  <si>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</si>
  <si>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</si>
  <si>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</si>
  <si>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</si>
  <si>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</si>
  <si>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</si>
  <si>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</si>
  <si>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</si>
  <si>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</si>
  <si>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</si>
  <si>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</si>
  <si>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</si>
  <si>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</si>
  <si>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</si>
  <si>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</si>
  <si>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</si>
  <si>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</si>
  <si>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</si>
  <si>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</si>
  <si>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</si>
  <si>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</si>
  <si>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</si>
  <si>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</si>
  <si>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</si>
  <si>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</si>
  <si>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</si>
  <si>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</si>
  <si>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</si>
  <si>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</si>
  <si>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</si>
  <si>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</si>
  <si>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</si>
  <si>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</si>
  <si>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</si>
  <si>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</si>
  <si>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</si>
  <si>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</si>
  <si>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</si>
  <si>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</si>
  <si>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</si>
  <si>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</si>
  <si>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</si>
  <si>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</si>
  <si>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</si>
  <si>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</si>
  <si>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</si>
  <si>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</si>
  <si>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</si>
  <si>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</si>
  <si>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</si>
  <si>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</si>
  <si>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</si>
  <si>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</si>
  <si>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</si>
  <si>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</si>
  <si>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</si>
  <si>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</si>
  <si>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</si>
  <si>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</si>
  <si>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</si>
  <si>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</si>
  <si>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</si>
  <si>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</si>
  <si>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</si>
  <si>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</si>
  <si>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</si>
  <si>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</si>
  <si>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</si>
  <si>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</si>
  <si>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</si>
  <si>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</si>
  <si>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</si>
  <si>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</si>
  <si>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</si>
  <si>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</si>
  <si>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</si>
  <si>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</si>
  <si>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</si>
  <si>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</si>
  <si>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</si>
  <si>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</si>
  <si>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</si>
  <si>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</si>
  <si>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</si>
  <si>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</si>
  <si>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</si>
  <si>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</si>
  <si>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</si>
  <si>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</si>
  <si>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</si>
  <si>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</si>
  <si>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</si>
  <si>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</si>
  <si>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</si>
  <si>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</si>
  <si>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</si>
  <si>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</si>
  <si>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</si>
  <si>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</si>
  <si>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</si>
  <si>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</si>
  <si>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</si>
  <si>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</si>
  <si>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</si>
  <si>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</si>
  <si>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</si>
  <si>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</si>
  <si>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</si>
  <si>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</si>
  <si>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</si>
  <si>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</si>
  <si>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</si>
  <si>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</si>
  <si>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</si>
  <si>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</si>
  <si>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</si>
  <si>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</si>
  <si>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</si>
  <si>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</si>
  <si>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</si>
  <si>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</si>
  <si>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</si>
  <si>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</si>
  <si>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</si>
  <si>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</si>
  <si>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</si>
  <si>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</si>
  <si>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</si>
  <si>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</si>
  <si>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</si>
  <si>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</si>
  <si>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</si>
  <si>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</si>
  <si>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</si>
  <si>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</si>
  <si>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</si>
  <si>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</si>
  <si>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</si>
  <si>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</si>
  <si>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</si>
  <si>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</si>
  <si>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</si>
  <si>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</si>
  <si>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</si>
  <si>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</si>
  <si>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</si>
  <si>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</si>
  <si>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</si>
  <si>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</si>
  <si>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</si>
  <si>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</si>
  <si>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</si>
  <si>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</si>
  <si>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</si>
  <si>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</si>
  <si>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</si>
  <si>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</si>
  <si>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</si>
  <si>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</si>
  <si>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</si>
  <si>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</si>
  <si>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</si>
  <si>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</si>
  <si>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</si>
  <si>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</si>
  <si>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</si>
  <si>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</si>
  <si>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</si>
  <si>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</si>
  <si>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</si>
  <si>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</si>
  <si>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</si>
  <si>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</si>
  <si>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</si>
  <si>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</si>
  <si>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</si>
  <si>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</si>
  <si>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</si>
  <si>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</si>
  <si>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</si>
  <si>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</si>
  <si>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</si>
  <si>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</si>
  <si>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</si>
  <si>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</si>
  <si>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</si>
  <si>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</si>
  <si>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</si>
  <si>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</si>
  <si>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</si>
  <si>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</si>
  <si>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</si>
  <si>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</si>
  <si>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</si>
  <si>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</si>
  <si>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</si>
  <si>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</si>
  <si>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</si>
  <si>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</si>
  <si>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</si>
  <si>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</si>
  <si>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</si>
  <si>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</si>
  <si>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</si>
  <si>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</si>
  <si>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</si>
  <si>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</si>
  <si>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</si>
  <si>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</si>
  <si>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</si>
  <si>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</si>
  <si>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</si>
  <si>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</si>
  <si>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</si>
  <si>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</si>
  <si>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</si>
  <si>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</si>
  <si>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</si>
  <si>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</si>
  <si>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</si>
  <si>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</si>
  <si>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</si>
  <si>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</si>
  <si>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</si>
  <si>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</si>
  <si>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</si>
  <si>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</si>
  <si>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</si>
  <si>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</si>
  <si>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</si>
  <si>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</si>
  <si>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</si>
  <si>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</si>
  <si>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</si>
  <si>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</si>
  <si>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</si>
  <si>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</si>
  <si>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</si>
  <si>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</si>
  <si>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</si>
  <si>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</si>
  <si>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</si>
  <si>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</si>
  <si>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</si>
  <si>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</si>
  <si>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</si>
  <si>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</si>
  <si>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</si>
  <si>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</si>
  <si>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</si>
  <si>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</si>
  <si>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</si>
  <si>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</si>
  <si>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</si>
  <si>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</si>
  <si>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</si>
  <si>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</si>
  <si>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</si>
  <si>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</si>
  <si>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</si>
  <si>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</si>
  <si>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</si>
  <si>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</si>
  <si>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</si>
  <si>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</si>
  <si>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</si>
  <si>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</si>
  <si>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</si>
  <si>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</si>
  <si>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</si>
  <si>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</si>
  <si>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</si>
  <si>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</si>
  <si>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</si>
  <si>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</si>
  <si>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</si>
  <si>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</si>
  <si>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</si>
  <si>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</si>
  <si>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</si>
  <si>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</si>
  <si>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</si>
  <si>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</si>
  <si>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</si>
  <si>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</si>
  <si>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</si>
  <si>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</si>
  <si>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</si>
  <si>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</si>
  <si>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</si>
  <si>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</si>
  <si>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</si>
  <si>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</si>
  <si>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</si>
  <si>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</si>
  <si>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</si>
  <si>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</si>
  <si>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</si>
  <si>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</si>
  <si>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</si>
  <si>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</si>
  <si>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</si>
  <si>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</si>
  <si>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</si>
  <si>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</si>
  <si>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</si>
  <si>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</si>
  <si>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</si>
  <si>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</si>
  <si>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</si>
  <si>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</si>
  <si>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</si>
  <si>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</si>
  <si>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</si>
  <si>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</si>
  <si>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</si>
  <si>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</si>
  <si>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</si>
  <si>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</si>
  <si>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</si>
  <si>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</si>
  <si>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</si>
  <si>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</si>
  <si>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</si>
  <si>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</si>
  <si>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</si>
  <si>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</si>
  <si>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</si>
  <si>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</si>
  <si>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</si>
  <si>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</si>
  <si>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</si>
  <si>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</si>
  <si>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</si>
  <si>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</si>
  <si>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</si>
  <si>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</si>
  <si>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</si>
  <si>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</si>
  <si>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</si>
  <si>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</si>
  <si>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</si>
  <si>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</si>
  <si>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</si>
  <si>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</si>
  <si>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</si>
  <si>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</si>
  <si>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</si>
  <si>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</si>
  <si>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</si>
  <si>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</si>
  <si>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</si>
  <si>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</si>
  <si>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</si>
  <si>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</si>
  <si>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</si>
  <si>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</si>
  <si>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</si>
  <si>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</si>
  <si>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</si>
  <si>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</si>
  <si>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</si>
  <si>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</si>
  <si>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</si>
  <si>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</si>
  <si>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</si>
  <si>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</si>
  <si>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</si>
  <si>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</si>
  <si>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</si>
  <si>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</si>
  <si>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</si>
  <si>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</si>
  <si>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</si>
  <si>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</si>
  <si>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</si>
  <si>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</si>
  <si>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</si>
  <si>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</si>
  <si>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</si>
  <si>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</si>
  <si>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</si>
  <si>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</si>
  <si>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</si>
  <si>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</si>
  <si>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</si>
  <si>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</si>
  <si>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</si>
  <si>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</si>
  <si>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</si>
  <si>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</si>
  <si>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</si>
  <si>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</si>
  <si>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</si>
  <si>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</si>
  <si>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</si>
  <si>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</si>
  <si>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</si>
  <si>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</si>
  <si>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</si>
  <si>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</si>
  <si>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</si>
  <si>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</si>
  <si>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</si>
  <si>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</si>
  <si>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</si>
  <si>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</si>
  <si>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</si>
  <si>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</si>
  <si>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</si>
  <si>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</si>
  <si>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</si>
  <si>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</si>
  <si>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</si>
  <si>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</si>
  <si>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</si>
  <si>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</si>
  <si>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</si>
  <si>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</si>
  <si>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</si>
  <si>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</si>
  <si>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</si>
  <si>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</si>
  <si>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</si>
  <si>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</si>
  <si>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</si>
  <si>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</si>
  <si>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</si>
  <si>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</si>
  <si>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</si>
  <si>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</si>
  <si>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</si>
  <si>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</si>
  <si>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</si>
  <si>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</si>
  <si>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</si>
  <si>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</si>
  <si>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</si>
  <si>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</si>
  <si>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</si>
  <si>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</si>
  <si>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</si>
  <si>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</si>
  <si>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</si>
  <si>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</si>
  <si>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</si>
  <si>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</si>
  <si>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</si>
  <si>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</si>
  <si>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</si>
  <si>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</si>
  <si>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</si>
  <si>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</si>
  <si>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</si>
  <si>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</si>
  <si>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</si>
  <si>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</si>
  <si>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</si>
  <si>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</si>
  <si>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</si>
  <si>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</si>
  <si>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</si>
  <si>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</si>
  <si>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</si>
  <si>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</si>
  <si>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</si>
  <si>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</si>
  <si>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</si>
  <si>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</si>
  <si>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</si>
  <si>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</si>
  <si>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</si>
  <si>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</si>
  <si>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</si>
  <si>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</si>
  <si>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</si>
  <si>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</si>
  <si>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</si>
  <si>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</si>
  <si>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</si>
  <si>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</si>
  <si>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</si>
  <si>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</si>
  <si>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</si>
  <si>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</si>
  <si>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</si>
  <si>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</si>
  <si>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</si>
  <si>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</si>
  <si>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</si>
  <si>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</si>
  <si>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</si>
  <si>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</si>
  <si>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</si>
  <si>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</si>
  <si>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</si>
  <si>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</si>
  <si>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</si>
  <si>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</si>
  <si>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</si>
  <si>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</si>
  <si>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</si>
  <si>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</si>
  <si>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</si>
  <si>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</si>
  <si>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</si>
  <si>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</si>
  <si>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</si>
  <si>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</si>
  <si>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</si>
  <si>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</si>
  <si>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</si>
  <si>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</si>
  <si>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</si>
  <si>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</si>
  <si>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</si>
  <si>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</si>
  <si>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</si>
  <si>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</si>
  <si>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</si>
  <si>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</si>
  <si>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</si>
  <si>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</si>
  <si>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</si>
  <si>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</si>
  <si>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</si>
  <si>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</si>
  <si>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</si>
  <si>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</si>
  <si>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</si>
  <si>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</si>
  <si>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</si>
  <si>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</si>
  <si>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</si>
  <si>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</si>
  <si>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</si>
  <si>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</si>
  <si>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</si>
  <si>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</si>
  <si>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</si>
  <si>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</si>
  <si>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</si>
  <si>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</si>
  <si>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</si>
  <si>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</si>
  <si>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</si>
  <si>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</si>
  <si>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</si>
  <si>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</si>
  <si>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</si>
  <si>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</si>
  <si>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</si>
  <si>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</si>
  <si>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</si>
  <si>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</si>
  <si>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</si>
  <si>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</si>
  <si>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</si>
  <si>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</si>
  <si>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</si>
  <si>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</si>
  <si>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</si>
  <si>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</si>
  <si>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</si>
  <si>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</si>
  <si>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</si>
  <si>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</si>
  <si>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</si>
  <si>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</si>
  <si>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</si>
  <si>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</si>
  <si>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</si>
  <si>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</si>
  <si>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</si>
  <si>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</si>
  <si>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</si>
  <si>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</si>
  <si>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</si>
  <si>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</si>
  <si>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</si>
  <si>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</si>
  <si>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</si>
  <si>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</si>
  <si>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</si>
  <si>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</si>
  <si>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</si>
  <si>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</si>
  <si>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</si>
  <si>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</si>
  <si>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</si>
  <si>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</si>
  <si>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</si>
  <si>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</si>
  <si>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</si>
  <si>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</si>
  <si>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</si>
  <si>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</si>
  <si>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</si>
  <si>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</si>
  <si>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</si>
  <si>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</si>
  <si>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</si>
  <si>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</si>
  <si>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</si>
  <si>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</si>
  <si>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</si>
  <si>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</si>
  <si>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</si>
  <si>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</si>
  <si>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</si>
  <si>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</si>
  <si>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</si>
  <si>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</si>
  <si>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</si>
  <si>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</si>
  <si>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</si>
  <si>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</si>
  <si>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</si>
  <si>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</si>
  <si>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</si>
  <si>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</si>
  <si>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</si>
  <si>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</si>
  <si>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</si>
  <si>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</si>
  <si>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</si>
  <si>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</si>
  <si>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</si>
  <si>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</si>
  <si>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</si>
  <si>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</si>
  <si>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</si>
  <si>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</si>
  <si>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</si>
  <si>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</si>
  <si>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</si>
  <si>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</si>
  <si>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</si>
  <si>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</si>
  <si>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</si>
  <si>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</si>
  <si>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</si>
  <si>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</si>
  <si>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</si>
  <si>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</si>
  <si>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</si>
  <si>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</si>
  <si>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</si>
  <si>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</si>
  <si>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</si>
  <si>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</si>
  <si>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</si>
  <si>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</si>
  <si>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</si>
  <si>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</si>
  <si>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</si>
  <si>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</si>
  <si>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</si>
  <si>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</si>
  <si>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</si>
  <si>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</si>
  <si>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</si>
  <si>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</si>
  <si>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</si>
  <si>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</si>
  <si>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</si>
  <si>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</si>
  <si>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</si>
  <si>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</si>
  <si>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</si>
  <si>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</si>
  <si>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</si>
  <si>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</si>
  <si>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</si>
  <si>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</si>
  <si>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</si>
  <si>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</si>
  <si>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</si>
  <si>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</si>
  <si>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</si>
  <si>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</si>
  <si>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</si>
  <si>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</si>
  <si>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</si>
  <si>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</si>
  <si>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</si>
  <si>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</si>
  <si>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</si>
  <si>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</si>
  <si>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</si>
  <si>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</si>
  <si>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</si>
  <si>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</si>
  <si>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</si>
  <si>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</si>
  <si>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</si>
  <si>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</si>
  <si>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</si>
  <si>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</si>
  <si>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</si>
  <si>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</si>
  <si>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</si>
  <si>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</si>
  <si>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</si>
  <si>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</si>
  <si>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</si>
  <si>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</si>
  <si>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</si>
  <si>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</si>
  <si>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</si>
  <si>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</si>
  <si>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</si>
  <si>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</si>
  <si>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</si>
  <si>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</si>
  <si>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</si>
  <si>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</si>
  <si>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</si>
  <si>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</si>
  <si>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</si>
  <si>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</si>
  <si>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</si>
  <si>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</si>
  <si>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</si>
  <si>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</si>
  <si>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</si>
  <si>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</si>
  <si>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</si>
  <si>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</si>
  <si>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</si>
  <si>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</si>
  <si>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</si>
  <si>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</si>
  <si>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</si>
  <si>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</si>
  <si>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</si>
  <si>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</si>
  <si>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</si>
  <si>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</si>
  <si>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</si>
  <si>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</si>
  <si>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</si>
  <si>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</si>
  <si>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</si>
  <si>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</si>
  <si>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</si>
  <si>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</si>
  <si>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</si>
  <si>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</si>
  <si>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</si>
  <si>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</si>
  <si>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</si>
  <si>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</si>
  <si>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</si>
  <si>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</si>
  <si>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</si>
  <si>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</si>
  <si>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</si>
  <si>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</si>
  <si>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</si>
  <si>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</si>
  <si>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</si>
  <si>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</si>
  <si>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</si>
  <si>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</si>
  <si>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</si>
  <si>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</si>
  <si>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</si>
  <si>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</si>
  <si>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</si>
  <si>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</si>
  <si>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</si>
  <si>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</si>
  <si>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</si>
  <si>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</si>
  <si>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</si>
  <si>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</si>
  <si>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</si>
  <si>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</si>
  <si>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</si>
  <si>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</si>
  <si>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</si>
  <si>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</si>
  <si>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</si>
  <si>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</si>
  <si>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</si>
  <si>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</si>
  <si>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</si>
  <si>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</si>
  <si>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</si>
  <si>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</si>
  <si>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</si>
  <si>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</si>
  <si>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</si>
  <si>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</si>
  <si>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</si>
  <si>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</si>
  <si>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</si>
  <si>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</si>
  <si>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</si>
  <si>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</si>
  <si>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</si>
  <si>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</si>
  <si>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</si>
  <si>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</si>
  <si>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</si>
  <si>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</si>
  <si>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</si>
  <si>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</si>
  <si>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</si>
  <si>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</si>
  <si>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</si>
  <si>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</si>
  <si>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</si>
  <si>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</si>
  <si>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</si>
  <si>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</si>
  <si>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</si>
  <si>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</si>
  <si>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</si>
  <si>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</si>
  <si>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</si>
  <si>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</si>
  <si>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</si>
  <si>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</si>
  <si>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</si>
  <si>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</si>
  <si>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</si>
  <si>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</si>
  <si>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</si>
  <si>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</si>
  <si>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</si>
  <si>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</si>
  <si>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</si>
  <si>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</si>
  <si>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</si>
  <si>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</si>
  <si>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</si>
  <si>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</si>
  <si>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</si>
  <si>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</si>
  <si>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</si>
  <si>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</si>
  <si>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</si>
  <si>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</si>
  <si>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</si>
  <si>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</si>
  <si>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</si>
  <si>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</si>
  <si>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</si>
  <si>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</si>
  <si>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</si>
  <si>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</si>
  <si>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</si>
  <si>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</si>
  <si>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</si>
  <si>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</si>
  <si>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</si>
  <si>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</si>
  <si>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</si>
  <si>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</si>
  <si>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</si>
  <si>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</si>
  <si>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</si>
  <si>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</si>
  <si>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</si>
  <si>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</si>
  <si>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</si>
  <si>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</si>
  <si>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</si>
  <si>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</si>
  <si>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</si>
  <si>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</si>
  <si>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</si>
  <si>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</si>
  <si>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</si>
  <si>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</si>
  <si>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</si>
  <si>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</si>
  <si>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</si>
  <si>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</si>
  <si>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</si>
  <si>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</si>
  <si>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</si>
  <si>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</si>
  <si>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</si>
  <si>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</si>
  <si>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</si>
  <si>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</si>
  <si>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</si>
  <si>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</si>
  <si>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</si>
  <si>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</si>
  <si>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</si>
  <si>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</si>
  <si>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</si>
  <si>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</si>
  <si>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</si>
  <si>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</si>
  <si>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</si>
  <si>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</si>
  <si>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</si>
  <si>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</si>
  <si>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</si>
  <si>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</si>
  <si>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</si>
  <si>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</si>
  <si>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</si>
  <si>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</si>
  <si>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</si>
  <si>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</si>
  <si>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</si>
  <si>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</si>
  <si>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</si>
  <si>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</si>
  <si>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</si>
  <si>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</si>
  <si>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</si>
  <si>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</si>
  <si>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</si>
  <si>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</si>
  <si>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</si>
  <si>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</si>
  <si>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</si>
  <si>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</si>
  <si>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</si>
  <si>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</si>
  <si>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</si>
  <si>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</si>
  <si>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</si>
  <si>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</si>
  <si>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</si>
  <si>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</si>
  <si>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</si>
  <si>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</si>
  <si>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</si>
  <si>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</si>
  <si>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</si>
  <si>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</si>
  <si>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</si>
  <si>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</si>
  <si>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</si>
  <si>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</si>
  <si>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</si>
  <si>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</si>
  <si>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</si>
  <si>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</si>
  <si>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</si>
  <si>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</si>
  <si>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</si>
  <si>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</si>
  <si>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</si>
  <si>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</si>
  <si>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</si>
  <si>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</si>
  <si>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</si>
  <si>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</si>
  <si>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</si>
  <si>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</si>
  <si>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</si>
  <si>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</si>
  <si>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</si>
  <si>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</si>
  <si>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</si>
  <si>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</si>
  <si>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</si>
  <si>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</si>
  <si>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</si>
  <si>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</si>
  <si>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</si>
  <si>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</si>
  <si>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</si>
  <si>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</si>
  <si>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</si>
  <si>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</si>
  <si>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</si>
  <si>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</si>
  <si>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</si>
  <si>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</si>
  <si>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</si>
  <si>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</si>
  <si>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</si>
  <si>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</si>
  <si>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</si>
  <si>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</si>
  <si>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</si>
  <si>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</si>
  <si>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</si>
  <si>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</si>
  <si>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</si>
  <si>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</si>
  <si>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</si>
  <si>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</si>
  <si>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</si>
  <si>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</si>
  <si>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</si>
  <si>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</si>
  <si>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</si>
  <si>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</si>
  <si>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</si>
  <si>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</si>
  <si>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</si>
  <si>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</si>
  <si>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</si>
  <si>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</si>
  <si>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</si>
  <si>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</si>
  <si>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</si>
  <si>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</si>
  <si>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</si>
  <si>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</si>
  <si>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</si>
  <si>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</si>
  <si>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</si>
  <si>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</si>
  <si>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</si>
  <si>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</si>
  <si>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</si>
  <si>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</si>
  <si>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</si>
  <si>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</si>
  <si>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</si>
  <si>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</si>
  <si>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</si>
  <si>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</si>
  <si>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</si>
  <si>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</si>
  <si>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</si>
  <si>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</si>
  <si>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</si>
  <si>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</si>
  <si>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</si>
  <si>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</si>
  <si>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</si>
  <si>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</si>
  <si>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</si>
  <si>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</si>
  <si>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</si>
  <si>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</si>
  <si>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</si>
  <si>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</si>
  <si>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</si>
  <si>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</si>
  <si>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</si>
  <si>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</si>
  <si>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</si>
  <si>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</si>
  <si>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</si>
  <si>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</si>
  <si>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</si>
  <si>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</si>
  <si>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</si>
  <si>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</si>
  <si>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</si>
  <si>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</si>
  <si>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</si>
  <si>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</si>
  <si>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</si>
  <si>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</si>
  <si>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</si>
  <si>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</si>
  <si>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</si>
  <si>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</si>
  <si>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</si>
  <si>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</si>
  <si>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</si>
  <si>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</si>
  <si>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</si>
  <si>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</si>
  <si>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</si>
  <si>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</si>
  <si>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</si>
  <si>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</si>
  <si>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</si>
  <si>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</si>
  <si>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</si>
  <si>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</si>
  <si>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</si>
  <si>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</si>
  <si>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</si>
  <si>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</si>
  <si>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</si>
  <si>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</si>
  <si>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</si>
  <si>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</si>
  <si>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</si>
  <si>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</si>
  <si>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</si>
  <si>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</si>
  <si>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</si>
  <si>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</si>
  <si>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</si>
  <si>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</si>
  <si>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</si>
  <si>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</si>
  <si>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</si>
  <si>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</si>
  <si>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</si>
  <si>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</si>
  <si>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</si>
  <si>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</si>
  <si>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</si>
  <si>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</si>
  <si>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</si>
  <si>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</si>
  <si>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</si>
  <si>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</si>
  <si>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</si>
  <si>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</si>
  <si>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</si>
  <si>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</si>
  <si>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</si>
  <si>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</si>
  <si>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</si>
  <si>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</si>
  <si>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</si>
  <si>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</si>
  <si>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</si>
  <si>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</si>
  <si>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</si>
  <si>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</si>
  <si>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</si>
  <si>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</si>
  <si>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</si>
  <si>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</si>
  <si>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</si>
  <si>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</si>
  <si>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</si>
  <si>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</si>
  <si>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</si>
  <si>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</si>
  <si>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</si>
  <si>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</si>
  <si>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</si>
  <si>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</si>
  <si>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</si>
  <si>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</si>
  <si>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</si>
  <si>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</si>
  <si>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</si>
  <si>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</si>
  <si>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</si>
  <si>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</si>
  <si>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</si>
  <si>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</si>
  <si>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</si>
  <si>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</si>
  <si>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</si>
  <si>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</si>
  <si>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</si>
  <si>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</si>
  <si>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</si>
  <si>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</si>
  <si>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</si>
  <si>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</si>
  <si>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</si>
  <si>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</si>
  <si>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</si>
  <si>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</si>
  <si>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</si>
  <si>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</si>
  <si>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</si>
  <si>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</si>
  <si>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</si>
  <si>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</si>
  <si>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</si>
  <si>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</si>
  <si>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</si>
  <si>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</si>
  <si>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</si>
  <si>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</si>
  <si>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</si>
  <si>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</si>
  <si>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</si>
  <si>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</si>
  <si>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</si>
  <si>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</si>
  <si>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</si>
  <si>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</si>
  <si>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</si>
  <si>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</si>
  <si>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</si>
  <si>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</si>
  <si>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</si>
  <si>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</si>
  <si>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</si>
  <si>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</si>
  <si>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</si>
  <si>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</si>
  <si>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</si>
  <si>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</si>
  <si>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</si>
  <si>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</si>
  <si>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</si>
  <si>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</si>
  <si>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</si>
  <si>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</si>
  <si>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</si>
  <si>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</si>
  <si>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</si>
  <si>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</si>
  <si>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</si>
  <si>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</si>
  <si>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</si>
  <si>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</si>
  <si>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</si>
  <si>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</si>
  <si>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</si>
  <si>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</si>
  <si>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</si>
  <si>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</si>
  <si>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</si>
  <si>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</si>
  <si>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</si>
  <si>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</si>
  <si>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</si>
  <si>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</si>
  <si>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</si>
  <si>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</si>
  <si>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</si>
  <si>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</si>
  <si>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</si>
  <si>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</si>
  <si>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</si>
  <si>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</si>
  <si>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</si>
  <si>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</si>
  <si>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</si>
  <si>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</si>
  <si>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</si>
  <si>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</si>
  <si>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</si>
  <si>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</si>
  <si>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</si>
  <si>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</si>
  <si>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</si>
  <si>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</si>
  <si>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</si>
  <si>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</si>
  <si>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</si>
  <si>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</si>
  <si>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</si>
  <si>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</si>
  <si>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</si>
  <si>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</si>
  <si>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</si>
  <si>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</si>
  <si>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</si>
  <si>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</si>
  <si>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</si>
  <si>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</si>
  <si>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</si>
  <si>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</si>
  <si>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</si>
  <si>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</si>
  <si>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</si>
  <si>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</si>
  <si>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</si>
  <si>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</si>
  <si>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</si>
  <si>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</si>
  <si>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</si>
  <si>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</si>
  <si>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</si>
  <si>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</si>
  <si>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</si>
  <si>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</si>
  <si>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</si>
  <si>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</si>
  <si>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</si>
  <si>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</si>
  <si>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</si>
  <si>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</si>
  <si>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</si>
  <si>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</si>
  <si>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</si>
  <si>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</si>
  <si>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</si>
  <si>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</si>
  <si>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</si>
  <si>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</si>
  <si>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</si>
  <si>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</si>
  <si>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</si>
  <si>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</si>
  <si>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</si>
  <si>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</si>
  <si>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</si>
  <si>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</si>
  <si>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</si>
  <si>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</si>
  <si>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</si>
  <si>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</si>
  <si>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</si>
  <si>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</si>
  <si>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</si>
  <si>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</si>
  <si>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</si>
  <si>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</si>
  <si>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</si>
  <si>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</si>
  <si>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</si>
  <si>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</si>
  <si>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</si>
  <si>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</si>
  <si>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</si>
  <si>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</si>
  <si>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</si>
  <si>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</si>
  <si>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</si>
  <si>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</si>
  <si>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</si>
  <si>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</si>
  <si>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</si>
  <si>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</si>
  <si>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</si>
  <si>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</si>
  <si>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</si>
  <si>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</si>
  <si>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</si>
  <si>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</si>
  <si>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</si>
  <si>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</si>
  <si>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</si>
  <si>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</si>
  <si>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</si>
  <si>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</si>
  <si>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</si>
  <si>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</si>
  <si>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</si>
  <si>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</si>
  <si>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</si>
  <si>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</si>
  <si>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</si>
  <si>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</si>
  <si>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</si>
  <si>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</si>
  <si>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</si>
  <si>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</si>
  <si>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</si>
  <si>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</si>
  <si>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</si>
  <si>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</si>
  <si>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</si>
  <si>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</si>
  <si>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</si>
  <si>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</si>
  <si>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</si>
  <si>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</si>
  <si>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</si>
  <si>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</si>
  <si>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</si>
  <si>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</si>
  <si>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</si>
  <si>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</si>
  <si>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</si>
  <si>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</si>
  <si>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</si>
  <si>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</si>
  <si>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</si>
  <si>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</si>
  <si>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</si>
  <si>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</si>
  <si>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</si>
  <si>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</si>
  <si>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</si>
  <si>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</si>
  <si>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</si>
  <si>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</si>
  <si>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</si>
  <si>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</si>
  <si>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</si>
  <si>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</si>
  <si>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</si>
  <si>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</si>
  <si>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</si>
  <si>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</si>
  <si>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</si>
  <si>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</si>
  <si>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</si>
  <si>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</si>
  <si>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</si>
  <si>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</si>
  <si>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</si>
  <si>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</si>
  <si>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</si>
  <si>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</si>
  <si>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</si>
  <si>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</si>
  <si>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</si>
  <si>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</si>
  <si>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</si>
  <si>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</si>
  <si>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</si>
  <si>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</si>
  <si>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</si>
  <si>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</si>
  <si>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</si>
  <si>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</si>
  <si>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</si>
  <si>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</si>
  <si>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</si>
  <si>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</si>
  <si>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</si>
  <si>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</si>
  <si>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</si>
  <si>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</si>
  <si>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</si>
  <si>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</si>
  <si>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</si>
  <si>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</si>
  <si>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</si>
  <si>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</si>
  <si>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</si>
  <si>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</si>
  <si>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</si>
  <si>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</si>
  <si>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</si>
  <si>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</si>
  <si>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</si>
  <si>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</si>
  <si>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</si>
  <si>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</si>
  <si>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</si>
  <si>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</si>
  <si>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</si>
  <si>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</si>
  <si>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</si>
  <si>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</si>
  <si>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</si>
  <si>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</si>
  <si>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</si>
  <si>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</si>
  <si>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</si>
  <si>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</si>
  <si>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</si>
  <si>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</si>
  <si>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</si>
  <si>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</si>
  <si>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</si>
  <si>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</si>
  <si>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</si>
  <si>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</si>
  <si>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</si>
  <si>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</si>
  <si>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</si>
  <si>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</si>
  <si>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</si>
  <si>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</si>
  <si>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</si>
  <si>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</si>
  <si>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</si>
  <si>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</si>
  <si>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</si>
  <si>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</si>
  <si>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</si>
  <si>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</si>
  <si>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</si>
  <si>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</si>
  <si>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</si>
  <si>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</si>
  <si>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</si>
  <si>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</si>
  <si>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</si>
  <si>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</si>
  <si>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</si>
  <si>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</si>
  <si>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</si>
  <si>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</si>
  <si>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</si>
  <si>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</si>
  <si>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</si>
  <si>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</si>
  <si>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</si>
  <si>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</si>
  <si>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</si>
  <si>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</si>
  <si>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</si>
  <si>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</si>
  <si>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</si>
  <si>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</si>
  <si>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</si>
  <si>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</si>
  <si>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</si>
  <si>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</si>
  <si>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</si>
  <si>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</si>
  <si>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</si>
  <si>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</si>
  <si>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</si>
  <si>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</si>
  <si>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</si>
  <si>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</si>
  <si>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</si>
  <si>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</si>
  <si>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</si>
  <si>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</si>
  <si>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</si>
  <si>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</si>
  <si>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</si>
  <si>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</si>
  <si>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</si>
  <si>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</si>
  <si>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</si>
  <si>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</si>
  <si>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</si>
  <si>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</si>
  <si>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</si>
  <si>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</si>
  <si>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</si>
  <si>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</si>
  <si>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</si>
  <si>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</si>
  <si>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</si>
  <si>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</si>
  <si>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</si>
  <si>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</si>
  <si>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</si>
  <si>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</si>
  <si>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</si>
  <si>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</si>
  <si>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</si>
  <si>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</si>
  <si>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</si>
  <si>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</si>
  <si>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</si>
  <si>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</si>
  <si>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</si>
  <si>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</si>
  <si>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</si>
  <si>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</si>
  <si>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</si>
  <si>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</si>
  <si>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</si>
  <si>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</si>
  <si>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</si>
  <si>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</si>
  <si>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</si>
  <si>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</si>
  <si>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</si>
  <si>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</si>
  <si>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</si>
  <si>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</si>
  <si>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</si>
  <si>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</si>
  <si>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</si>
  <si>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</si>
  <si>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</si>
  <si>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</si>
  <si>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</si>
  <si>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</si>
  <si>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</si>
  <si>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</si>
  <si>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</si>
  <si>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</si>
  <si>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</si>
  <si>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</si>
  <si>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</si>
  <si>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</si>
  <si>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</si>
  <si>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</si>
  <si>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</si>
  <si>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</si>
  <si>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</si>
  <si>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</si>
  <si>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</si>
  <si>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</si>
  <si>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</si>
  <si>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</si>
  <si>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</si>
  <si>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</si>
  <si>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</si>
  <si>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</si>
  <si>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</si>
  <si>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</si>
  <si>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</si>
  <si>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</si>
  <si>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</si>
  <si>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</si>
  <si>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</si>
  <si>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</si>
  <si>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</si>
  <si>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</si>
  <si>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</si>
  <si>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</si>
  <si>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</si>
  <si>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</si>
  <si>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</si>
  <si>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</si>
  <si>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</si>
  <si>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</si>
  <si>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</si>
  <si>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</si>
  <si>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</si>
  <si>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</si>
  <si>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</si>
  <si>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</si>
  <si>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</si>
  <si>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</si>
  <si>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</si>
  <si>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</si>
  <si>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</si>
  <si>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</si>
  <si>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</si>
  <si>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</si>
  <si>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</si>
  <si>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</si>
  <si>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</si>
  <si>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</si>
  <si>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</si>
  <si>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</si>
  <si>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</si>
  <si>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</si>
  <si>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</si>
  <si>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</si>
  <si>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</si>
  <si>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</si>
  <si>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</si>
  <si>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</si>
  <si>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</si>
  <si>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</si>
  <si>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</si>
  <si>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</si>
  <si>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</si>
  <si>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</si>
  <si>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</si>
  <si>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</si>
  <si>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</si>
  <si>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</si>
  <si>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</si>
  <si>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</si>
  <si>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</si>
  <si>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</si>
  <si>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</si>
  <si>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</si>
  <si>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</si>
  <si>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</si>
  <si>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</si>
  <si>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</si>
  <si>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</si>
  <si>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</si>
  <si>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</si>
  <si>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</si>
  <si>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</si>
  <si>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</si>
  <si>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</si>
  <si>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</si>
  <si>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</si>
  <si>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</si>
  <si>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</si>
  <si>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</si>
  <si>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</si>
  <si>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</si>
  <si>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</si>
  <si>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</si>
  <si>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</si>
  <si>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</si>
  <si>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</si>
  <si>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</si>
  <si>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</si>
  <si>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</si>
  <si>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</si>
  <si>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</si>
  <si>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</si>
  <si>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</si>
  <si>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</si>
  <si>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</si>
  <si>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</si>
  <si>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</si>
  <si>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</si>
  <si>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</si>
  <si>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</si>
  <si>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</si>
  <si>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</si>
  <si>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</si>
  <si>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</si>
  <si>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</si>
  <si>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</si>
  <si>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</si>
  <si>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</si>
  <si>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</si>
  <si>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</si>
  <si>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</si>
  <si>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</si>
  <si>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</si>
  <si>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</si>
  <si>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</si>
  <si>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</si>
  <si>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</si>
  <si>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</si>
  <si>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</si>
  <si>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</si>
  <si>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</si>
  <si>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</si>
  <si>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</si>
  <si>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</si>
  <si>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</si>
  <si>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</si>
  <si>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</si>
  <si>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</si>
  <si>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</si>
  <si>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</si>
  <si>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</si>
  <si>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</si>
  <si>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</si>
  <si>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</si>
  <si>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</si>
  <si>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</si>
  <si>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</si>
  <si>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</si>
  <si>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</si>
  <si>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</si>
  <si>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</si>
  <si>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</si>
  <si>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</si>
  <si>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</si>
  <si>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</si>
  <si>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</si>
  <si>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</si>
  <si>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</si>
  <si>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</si>
  <si>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</si>
  <si>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</si>
  <si>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</si>
  <si>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</si>
  <si>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</si>
  <si>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</si>
  <si>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</si>
  <si>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</si>
  <si>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</si>
  <si>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</si>
  <si>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</si>
  <si>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</si>
  <si>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</si>
  <si>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</si>
  <si>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</si>
  <si>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</si>
  <si>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</si>
  <si>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</si>
  <si>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</si>
  <si>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</si>
  <si>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</si>
  <si>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</si>
  <si>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</si>
  <si>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</si>
  <si>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</si>
  <si>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</si>
  <si>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</si>
  <si>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</si>
  <si>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</si>
  <si>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</si>
  <si>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</si>
  <si>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</si>
  <si>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</si>
  <si>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</si>
  <si>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</si>
  <si>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</si>
  <si>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</si>
  <si>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</si>
  <si>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</si>
  <si>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</si>
  <si>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</si>
  <si>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</si>
  <si>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</si>
  <si>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</si>
  <si>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</si>
  <si>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</si>
  <si>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</si>
  <si>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</si>
  <si>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</si>
  <si>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</si>
  <si>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</si>
  <si>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</si>
  <si>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</si>
  <si>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</si>
  <si>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</si>
  <si>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</si>
  <si>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</si>
  <si>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</si>
  <si>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</si>
  <si>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</si>
  <si>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</si>
  <si>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</si>
  <si>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</si>
  <si>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</si>
  <si>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</si>
  <si>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</si>
  <si>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</si>
  <si>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</si>
  <si>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</si>
  <si>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</si>
  <si>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</si>
  <si>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</si>
  <si>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</si>
  <si>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</si>
  <si>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</si>
  <si>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</si>
  <si>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</si>
  <si>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</si>
  <si>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</si>
  <si>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</si>
  <si>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</si>
  <si>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</si>
  <si>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</si>
  <si>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</si>
  <si>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</si>
  <si>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</si>
  <si>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</si>
  <si>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</si>
  <si>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</si>
  <si>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</si>
  <si>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</si>
  <si>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</si>
  <si>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</si>
  <si>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</si>
  <si>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</si>
  <si>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</si>
  <si>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</si>
  <si>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</si>
  <si>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</si>
  <si>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</si>
  <si>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</si>
  <si>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</si>
  <si>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</si>
  <si>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</si>
  <si>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</si>
  <si>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</si>
  <si>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</si>
  <si>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</si>
  <si>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</si>
  <si>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</si>
  <si>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</si>
  <si>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</si>
  <si>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</si>
  <si>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</si>
  <si>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</si>
  <si>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</si>
  <si>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</si>
  <si>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</si>
  <si>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</si>
  <si>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</si>
  <si>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</si>
  <si>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</si>
  <si>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</si>
  <si>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</si>
  <si>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</si>
  <si>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</si>
  <si>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</si>
  <si>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</si>
  <si>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</si>
  <si>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</si>
  <si>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</si>
  <si>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</si>
  <si>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</si>
  <si>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</si>
  <si>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</si>
  <si>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</si>
  <si>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</si>
  <si>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</si>
  <si>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</si>
  <si>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</si>
  <si>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</si>
  <si>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</si>
  <si>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</si>
  <si>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</si>
  <si>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</si>
  <si>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</si>
  <si>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</si>
  <si>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</si>
  <si>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</si>
  <si>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</si>
  <si>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</si>
  <si>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</si>
  <si>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</si>
  <si>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</si>
  <si>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</si>
  <si>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</si>
  <si>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</si>
  <si>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</si>
  <si>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</si>
  <si>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</si>
  <si>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</si>
  <si>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</si>
  <si>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</si>
  <si>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</si>
  <si>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</si>
  <si>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</si>
  <si>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</si>
  <si>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</si>
  <si>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</si>
  <si>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</si>
  <si>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</si>
  <si>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</si>
  <si>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</si>
  <si>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</si>
  <si>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</si>
  <si>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</si>
  <si>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</si>
  <si>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</si>
  <si>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</si>
  <si>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</si>
  <si>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</si>
  <si>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</si>
  <si>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</si>
  <si>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</si>
  <si>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</si>
  <si>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</si>
  <si>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</si>
  <si>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</si>
  <si>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</si>
  <si>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</si>
  <si>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</si>
  <si>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</si>
  <si>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</si>
  <si>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</si>
  <si>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</si>
  <si>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</si>
  <si>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</si>
  <si>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</si>
  <si>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</si>
  <si>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</si>
  <si>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</si>
  <si>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</si>
  <si>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</si>
  <si>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</si>
  <si>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</si>
  <si>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</si>
  <si>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</si>
  <si>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</si>
  <si>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</si>
  <si>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</si>
  <si>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</si>
  <si>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</si>
  <si>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</si>
  <si>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</si>
  <si>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</si>
  <si>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</si>
  <si>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</si>
  <si>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</si>
  <si>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</si>
  <si>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</si>
  <si>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</si>
  <si>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</si>
  <si>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</si>
  <si>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</si>
  <si>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</si>
  <si>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</si>
  <si>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</si>
  <si>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</si>
  <si>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</si>
  <si>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</si>
  <si>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</si>
  <si>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</si>
  <si>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</si>
  <si>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</si>
  <si>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</si>
  <si>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</si>
  <si>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</si>
  <si>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</si>
  <si>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</si>
  <si>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</si>
  <si>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</si>
  <si>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</si>
  <si>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</si>
  <si>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</si>
  <si>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</si>
  <si>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</si>
  <si>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</si>
  <si>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</si>
  <si>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</si>
  <si>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</si>
  <si>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</si>
  <si>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</si>
  <si>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</si>
  <si>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</si>
  <si>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</si>
  <si>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</si>
  <si>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</si>
  <si>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</si>
  <si>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</si>
  <si>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</si>
  <si>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</si>
  <si>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</si>
  <si>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</si>
  <si>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</si>
  <si>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</si>
  <si>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</si>
  <si>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</si>
  <si>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</si>
  <si>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</si>
  <si>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</si>
  <si>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</si>
  <si>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</si>
  <si>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</si>
  <si>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</si>
  <si>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</si>
  <si>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</si>
  <si>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</si>
  <si>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</si>
  <si>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</si>
  <si>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</si>
  <si>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</si>
  <si>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</si>
  <si>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</si>
  <si>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</si>
  <si>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</si>
  <si>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</si>
  <si>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</si>
  <si>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</si>
  <si>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</si>
  <si>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</si>
  <si>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</si>
  <si>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</si>
  <si>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</si>
  <si>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</si>
  <si>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</si>
  <si>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</si>
  <si>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</si>
  <si>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</si>
  <si>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</si>
  <si>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</si>
  <si>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</si>
  <si>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</si>
  <si>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</si>
  <si>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</si>
  <si>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</si>
  <si>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</si>
  <si>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</si>
  <si>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</si>
  <si>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</si>
  <si>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</si>
  <si>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</si>
  <si>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</si>
  <si>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</si>
  <si>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</si>
  <si>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</si>
  <si>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</si>
  <si>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</si>
  <si>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</si>
  <si>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</si>
  <si>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</si>
  <si>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</si>
  <si>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</si>
  <si>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</si>
  <si>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</si>
  <si>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</si>
  <si>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</si>
  <si>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</si>
  <si>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</si>
  <si>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</si>
  <si>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</si>
  <si>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</si>
  <si>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</si>
  <si>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</si>
  <si>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</si>
  <si>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</si>
  <si>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</si>
  <si>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</si>
  <si>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</si>
  <si>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</si>
  <si>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</si>
  <si>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</si>
  <si>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</si>
  <si>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</si>
  <si>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</si>
  <si>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</si>
  <si>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</si>
  <si>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</si>
  <si>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</si>
  <si>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</si>
  <si>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</si>
  <si>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</si>
  <si>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</si>
  <si>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</si>
  <si>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</si>
  <si>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</si>
  <si>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</si>
  <si>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</si>
  <si>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</si>
  <si>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</si>
  <si>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</si>
  <si>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</si>
  <si>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</si>
  <si>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</si>
  <si>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</si>
  <si>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</si>
  <si>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</si>
  <si>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</si>
  <si>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</si>
  <si>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</si>
  <si>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</si>
  <si>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</si>
  <si>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</si>
  <si>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</si>
  <si>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</si>
  <si>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</si>
  <si>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</si>
  <si>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</si>
  <si>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</si>
  <si>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</si>
  <si>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</si>
  <si>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</si>
  <si>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</si>
  <si>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</si>
  <si>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</si>
  <si>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</si>
  <si>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</si>
  <si>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</si>
  <si>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</si>
  <si>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</si>
  <si>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</si>
  <si>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</si>
  <si>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</si>
  <si>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</si>
  <si>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</si>
  <si>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</si>
  <si>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</si>
  <si>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</si>
  <si>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</si>
  <si>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</si>
  <si>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</si>
  <si>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</si>
  <si>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</si>
  <si>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</si>
  <si>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</si>
  <si>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</si>
  <si>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</si>
  <si>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</si>
  <si>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</si>
  <si>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</si>
  <si>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</si>
  <si>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</si>
  <si>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</si>
  <si>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</si>
  <si>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</si>
  <si>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</si>
  <si>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</si>
  <si>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</si>
  <si>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</si>
  <si>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</si>
  <si>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</si>
  <si>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</si>
  <si>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</si>
  <si>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</si>
  <si>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</si>
  <si>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</si>
  <si>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</si>
  <si>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</si>
  <si>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</si>
  <si>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</si>
  <si>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</si>
  <si>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</si>
  <si>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</si>
  <si>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</si>
  <si>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</si>
  <si>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</si>
  <si>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</si>
  <si>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</si>
  <si>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</si>
  <si>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</si>
  <si>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</si>
  <si>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</si>
  <si>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</si>
  <si>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</si>
  <si>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</si>
  <si>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</si>
  <si>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</si>
  <si>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</si>
  <si>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</si>
  <si>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</si>
  <si>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</si>
  <si>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</si>
  <si>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</si>
  <si>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</si>
  <si>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</si>
  <si>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</si>
  <si>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</si>
  <si>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</si>
  <si>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</si>
  <si>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</si>
  <si>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</si>
  <si>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</si>
  <si>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</si>
  <si>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</si>
  <si>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</si>
  <si>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</si>
  <si>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</si>
  <si>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</si>
  <si>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</si>
  <si>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</si>
  <si>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</si>
  <si>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</si>
  <si>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</si>
  <si>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</si>
  <si>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</si>
  <si>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</si>
  <si>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</si>
  <si>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</si>
  <si>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</si>
  <si>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</si>
  <si>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</si>
  <si>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</si>
  <si>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</si>
  <si>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</si>
  <si>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</si>
  <si>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</si>
  <si>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</si>
  <si>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</si>
  <si>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</si>
  <si>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</si>
  <si>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</si>
  <si>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</si>
  <si>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</si>
  <si>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</si>
  <si>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</si>
  <si>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</si>
  <si>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</si>
  <si>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</si>
  <si>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</si>
  <si>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</si>
  <si>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</si>
  <si>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</si>
  <si>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</si>
  <si>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</si>
  <si>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</si>
  <si>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</si>
  <si>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</si>
  <si>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</si>
  <si>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</si>
  <si>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</si>
  <si>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</si>
  <si>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</si>
  <si>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</si>
  <si>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</si>
  <si>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</si>
  <si>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</si>
  <si>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</si>
  <si>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</si>
  <si>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</si>
  <si>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</si>
  <si>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</si>
  <si>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</si>
  <si>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</si>
  <si>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</si>
  <si>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</si>
  <si>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</si>
  <si>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</si>
  <si>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</si>
  <si>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</si>
  <si>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</si>
  <si>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</si>
  <si>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</si>
  <si>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</si>
  <si>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</si>
  <si>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</si>
  <si>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</si>
  <si>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</si>
  <si>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</si>
  <si>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</si>
  <si>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</si>
  <si>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</si>
  <si>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</si>
  <si>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</si>
  <si>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</si>
  <si>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</si>
  <si>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</si>
  <si>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</si>
  <si>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</si>
  <si>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</si>
  <si>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</si>
  <si>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</si>
  <si>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</si>
  <si>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</si>
  <si>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</si>
  <si>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</si>
  <si>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</si>
  <si>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</si>
  <si>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</si>
  <si>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</si>
  <si>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</si>
  <si>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</si>
  <si>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</si>
  <si>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</si>
  <si>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</si>
  <si>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</si>
  <si>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</si>
  <si>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</si>
  <si>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</si>
  <si>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</si>
  <si>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</si>
  <si>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</si>
  <si>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</si>
  <si>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</si>
  <si>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</si>
  <si>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</si>
  <si>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</si>
  <si>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</si>
  <si>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</si>
  <si>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</si>
  <si>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</si>
  <si>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</si>
  <si>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</si>
  <si>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</si>
  <si>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</si>
  <si>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</si>
  <si>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</si>
  <si>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</si>
  <si>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</si>
  <si>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</si>
  <si>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</si>
  <si>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</si>
  <si>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</si>
  <si>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</si>
  <si>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</si>
  <si>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</si>
  <si>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</si>
  <si>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</si>
  <si>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</si>
  <si>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</si>
  <si>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</si>
  <si>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</si>
  <si>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</si>
  <si>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</si>
  <si>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</si>
  <si>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</si>
  <si>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</si>
  <si>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</si>
  <si>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</si>
  <si>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</si>
  <si>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</si>
  <si>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</si>
  <si>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</si>
  <si>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</si>
  <si>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</si>
  <si>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</si>
  <si>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</si>
  <si>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</si>
  <si>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</si>
  <si>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</si>
  <si>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</si>
  <si>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</si>
  <si>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</si>
  <si>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</si>
  <si>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</si>
  <si>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</si>
  <si>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</si>
  <si>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</si>
  <si>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</si>
  <si>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</si>
  <si>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</si>
  <si>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</si>
  <si>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</si>
  <si>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</si>
  <si>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</si>
  <si>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</si>
  <si>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</si>
  <si>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</si>
  <si>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</si>
  <si>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</si>
  <si>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</si>
  <si>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</si>
  <si>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</si>
  <si>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</si>
  <si>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</si>
  <si>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</si>
  <si>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</si>
  <si>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</si>
  <si>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</si>
  <si>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</si>
  <si>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</si>
  <si>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</si>
  <si>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</si>
  <si>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</si>
  <si>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</si>
  <si>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</si>
  <si>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</si>
  <si>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</si>
  <si>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</si>
  <si>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</si>
  <si>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</si>
  <si>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</si>
  <si>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</si>
  <si>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</si>
  <si>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</si>
  <si>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</si>
  <si>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</si>
  <si>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</si>
  <si>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</si>
  <si>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</si>
  <si>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</si>
  <si>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</si>
  <si>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</si>
  <si>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</si>
  <si>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</si>
  <si>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</si>
  <si>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</si>
  <si>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</si>
  <si>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</si>
  <si>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</si>
  <si>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</si>
  <si>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</si>
  <si>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</si>
  <si>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</si>
  <si>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</si>
  <si>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</si>
  <si>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</si>
  <si>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</si>
  <si>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</si>
  <si>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</si>
  <si>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</si>
  <si>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</si>
  <si>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</si>
  <si>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</si>
  <si>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</si>
  <si>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</si>
  <si>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</si>
  <si>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</si>
  <si>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</si>
  <si>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</si>
  <si>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</si>
  <si>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</si>
  <si>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</si>
  <si>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</si>
  <si>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</si>
  <si>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</si>
  <si>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</si>
  <si>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</si>
  <si>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</si>
  <si>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</si>
  <si>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</si>
  <si>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</si>
  <si>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</si>
  <si>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</si>
  <si>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</si>
  <si>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</si>
  <si>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</si>
  <si>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</si>
  <si>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</si>
  <si>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</si>
  <si>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</si>
  <si>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</si>
  <si>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</si>
  <si>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</si>
  <si>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</si>
  <si>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</si>
  <si>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</si>
  <si>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</si>
  <si>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</si>
  <si>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</si>
  <si>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</si>
  <si>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</si>
  <si>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</si>
  <si>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</si>
  <si>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</si>
  <si>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</si>
  <si>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</si>
  <si>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</si>
  <si>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</si>
  <si>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</si>
  <si>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</si>
  <si>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</si>
  <si>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</si>
  <si>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</si>
  <si>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</si>
  <si>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</si>
  <si>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</si>
  <si>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</si>
  <si>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</si>
  <si>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</si>
  <si>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</si>
  <si>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</si>
  <si>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</si>
  <si>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</si>
  <si>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</si>
  <si>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</si>
  <si>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</si>
  <si>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</si>
  <si>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</si>
  <si>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</si>
  <si>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</si>
  <si>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</si>
  <si>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</si>
  <si>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</si>
  <si>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</si>
  <si>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</si>
  <si>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</si>
  <si>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</si>
  <si>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</si>
  <si>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</si>
  <si>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</si>
  <si>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</si>
  <si>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</si>
  <si>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</si>
  <si>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</si>
  <si>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</si>
  <si>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</si>
  <si>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</si>
  <si>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</si>
  <si>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</si>
  <si>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</si>
  <si>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</si>
  <si>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</si>
  <si>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</si>
  <si>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</si>
  <si>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</si>
  <si>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</si>
  <si>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</si>
  <si>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</si>
  <si>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</si>
  <si>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</si>
  <si>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</si>
  <si>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</si>
  <si>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</si>
  <si>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</si>
  <si>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</si>
  <si>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</si>
  <si>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</si>
  <si>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</si>
  <si>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</si>
  <si>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</si>
  <si>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</si>
  <si>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</si>
  <si>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</si>
  <si>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</si>
  <si>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</si>
  <si>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</si>
  <si>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</si>
  <si>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</si>
  <si>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</si>
  <si>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</si>
  <si>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</si>
  <si>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</si>
  <si>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</si>
  <si>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</si>
  <si>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</si>
  <si>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</si>
  <si>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</si>
  <si>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</si>
  <si>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</si>
  <si>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</si>
  <si>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</si>
  <si>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</si>
  <si>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</si>
  <si>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</si>
  <si>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</si>
  <si>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</si>
  <si>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</si>
  <si>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</si>
  <si>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</si>
  <si>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</si>
  <si>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</si>
  <si>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</si>
  <si>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</si>
  <si>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</si>
  <si>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</si>
  <si>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</si>
  <si>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</si>
  <si>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</si>
  <si>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</si>
  <si>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</si>
  <si>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</si>
  <si>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</si>
  <si>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</si>
  <si>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</si>
  <si>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</si>
  <si>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</si>
  <si>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</si>
  <si>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</si>
  <si>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</si>
  <si>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</si>
  <si>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</si>
  <si>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</si>
  <si>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</si>
  <si>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</si>
  <si>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</si>
  <si>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</si>
  <si>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</si>
  <si>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</si>
  <si>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</si>
  <si>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</si>
  <si>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</si>
  <si>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</si>
  <si>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</si>
  <si>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</si>
  <si>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</si>
  <si>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</si>
  <si>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</si>
  <si>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</si>
  <si>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</si>
  <si>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</si>
  <si>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</si>
  <si>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</si>
  <si>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</si>
  <si>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</si>
  <si>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</si>
  <si>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</si>
  <si>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</si>
  <si>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</si>
  <si>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</si>
  <si>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</si>
  <si>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</si>
  <si>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</si>
  <si>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</si>
  <si>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</si>
  <si>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</si>
  <si>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</si>
  <si>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</si>
  <si>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</si>
  <si>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</si>
  <si>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</si>
  <si>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</si>
  <si>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</si>
  <si>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</si>
  <si>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</si>
  <si>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</si>
  <si>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</si>
  <si>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</si>
  <si>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</si>
  <si>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</si>
  <si>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</si>
  <si>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</si>
  <si>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</si>
  <si>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</si>
  <si>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</si>
  <si>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</si>
  <si>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</si>
  <si>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</si>
  <si>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</si>
  <si>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</si>
  <si>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</si>
  <si>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</si>
  <si>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</si>
  <si>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</si>
  <si>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</si>
  <si>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</si>
  <si>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</si>
  <si>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</si>
  <si>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</si>
  <si>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</si>
  <si>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</si>
  <si>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</si>
  <si>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</si>
  <si>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</si>
  <si>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</si>
  <si>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</si>
  <si>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</si>
  <si>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</si>
  <si>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</si>
  <si>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</si>
  <si>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</si>
  <si>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</si>
  <si>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</si>
  <si>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</si>
  <si>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</si>
  <si>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</si>
  <si>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</si>
  <si>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</si>
  <si>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</si>
  <si>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</si>
  <si>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</si>
  <si>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</si>
  <si>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</si>
  <si>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</si>
  <si>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</si>
  <si>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</si>
  <si>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</si>
  <si>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</si>
  <si>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</si>
  <si>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</si>
  <si>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</si>
  <si>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</si>
  <si>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</si>
  <si>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</si>
  <si>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</si>
  <si>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</si>
  <si>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</si>
  <si>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</si>
  <si>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</si>
  <si>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</si>
  <si>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</si>
  <si>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</si>
  <si>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</si>
  <si>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</si>
  <si>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</si>
  <si>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</si>
  <si>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</si>
  <si>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</si>
  <si>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</si>
  <si>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</si>
  <si>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</si>
  <si>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</si>
  <si>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</si>
  <si>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</si>
  <si>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</si>
  <si>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</si>
  <si>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</si>
  <si>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</si>
  <si>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</si>
  <si>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</si>
  <si>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</si>
  <si>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</si>
  <si>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</si>
  <si>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</si>
  <si>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</si>
  <si>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</si>
  <si>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</si>
  <si>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</si>
  <si>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</si>
  <si>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</si>
  <si>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</si>
  <si>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</si>
  <si>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</si>
  <si>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</si>
  <si>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</si>
  <si>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</si>
  <si>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</si>
  <si>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</si>
  <si>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</si>
  <si>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</si>
  <si>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</si>
  <si>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</si>
  <si>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</si>
  <si>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</si>
  <si>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</si>
  <si>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</si>
  <si>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</si>
  <si>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</si>
  <si>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</si>
  <si>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</si>
  <si>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</si>
  <si>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</si>
  <si>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</si>
  <si>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</si>
  <si>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</si>
  <si>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</si>
  <si>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</si>
  <si>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</si>
  <si>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</si>
  <si>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</si>
  <si>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</si>
  <si>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</si>
  <si>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</si>
  <si>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</si>
  <si>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</si>
  <si>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</si>
  <si>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</si>
  <si>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</si>
  <si>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</si>
  <si>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</si>
  <si>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</si>
  <si>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</si>
  <si>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</si>
  <si>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</si>
  <si>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</si>
  <si>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</si>
  <si>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</si>
  <si>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</si>
  <si>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</si>
  <si>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</si>
  <si>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</si>
  <si>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</si>
  <si>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</si>
  <si>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</si>
  <si>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</si>
  <si>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</si>
  <si>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</si>
  <si>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</si>
  <si>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</si>
  <si>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</si>
  <si>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</si>
  <si>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</si>
  <si>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</si>
  <si>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</si>
  <si>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</si>
  <si>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</si>
  <si>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</si>
  <si>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</si>
  <si>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</si>
  <si>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</si>
  <si>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</si>
  <si>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</si>
  <si>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</si>
  <si>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</si>
  <si>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</si>
  <si>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</si>
  <si>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</si>
  <si>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</si>
  <si>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</si>
  <si>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</si>
  <si>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</si>
  <si>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</si>
  <si>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</si>
  <si>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</si>
  <si>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</si>
  <si>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</si>
  <si>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</si>
  <si>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</si>
  <si>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</si>
  <si>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</si>
  <si>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</si>
  <si>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</si>
  <si>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</si>
  <si>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</si>
  <si>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</si>
  <si>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</si>
  <si>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</si>
  <si>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</si>
  <si>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</si>
  <si>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</si>
  <si>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</si>
  <si>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</si>
  <si>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</si>
  <si>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</si>
  <si>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</si>
  <si>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</si>
  <si>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</si>
  <si>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</si>
  <si>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</si>
  <si>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</si>
  <si>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</si>
  <si>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</si>
  <si>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</si>
  <si>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</si>
  <si>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</si>
  <si>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</si>
  <si>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</si>
  <si>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</si>
  <si>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</si>
  <si>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</si>
  <si>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</si>
  <si>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</si>
  <si>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</si>
  <si>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</si>
  <si>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</si>
  <si>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</si>
  <si>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</si>
  <si>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</si>
  <si>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</si>
  <si>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</si>
  <si>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</si>
  <si>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</si>
  <si>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</si>
  <si>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</si>
  <si>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</si>
  <si>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</si>
  <si>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</si>
  <si>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</si>
  <si>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</si>
  <si>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</si>
  <si>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</si>
  <si>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</si>
  <si>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</si>
  <si>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</si>
  <si>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</si>
  <si>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</si>
  <si>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</si>
  <si>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</si>
  <si>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</si>
  <si>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</si>
  <si>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</si>
  <si>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</si>
  <si>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</si>
  <si>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</si>
  <si>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</si>
  <si>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</si>
  <si>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</si>
  <si>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</si>
  <si>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</si>
  <si>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</si>
  <si>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</si>
  <si>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</si>
  <si>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</si>
  <si>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</si>
  <si>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</si>
  <si>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</si>
  <si>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</si>
  <si>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</si>
  <si>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</si>
  <si>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</si>
  <si>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</si>
  <si>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</si>
  <si>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</si>
  <si>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</si>
  <si>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</si>
  <si>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</si>
  <si>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</si>
  <si>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</si>
  <si>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</si>
  <si>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</si>
  <si>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</si>
  <si>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</si>
  <si>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</si>
  <si>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</si>
  <si>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</si>
  <si>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</si>
  <si>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</si>
  <si>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</si>
  <si>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</si>
  <si>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</si>
  <si>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</si>
  <si>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</si>
  <si>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</si>
  <si>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</si>
  <si>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</si>
  <si>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</si>
  <si>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</si>
  <si>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</si>
  <si>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</si>
  <si>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</si>
  <si>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</si>
  <si>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</si>
  <si>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</si>
  <si>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</si>
  <si>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</si>
  <si>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</si>
  <si>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</si>
  <si>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</si>
  <si>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</si>
  <si>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</si>
  <si>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</si>
  <si>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</si>
  <si>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</si>
  <si>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</si>
  <si>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</si>
  <si>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</si>
  <si>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</si>
  <si>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</si>
  <si>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</si>
  <si>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</si>
  <si>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</si>
  <si>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</si>
  <si>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</si>
  <si>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</si>
  <si>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</si>
  <si>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</si>
  <si>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</si>
  <si>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</si>
  <si>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</si>
  <si>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</si>
  <si>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</si>
  <si>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</si>
  <si>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</si>
  <si>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</si>
  <si>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</si>
  <si>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</si>
  <si>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</si>
  <si>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</si>
  <si>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</si>
  <si>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</si>
  <si>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</si>
  <si>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</si>
  <si>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</si>
  <si>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</si>
  <si>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</si>
  <si>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</si>
  <si>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</si>
  <si>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</si>
  <si>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</si>
  <si>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</si>
  <si>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</si>
  <si>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</si>
  <si>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</si>
  <si>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</si>
  <si>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</si>
  <si>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</si>
  <si>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</si>
  <si>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</si>
  <si>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</si>
  <si>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</si>
  <si>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</si>
  <si>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</si>
  <si>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</si>
  <si>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</si>
  <si>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</si>
  <si>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</si>
  <si>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</si>
  <si>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</si>
  <si>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</si>
  <si>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</si>
  <si>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</si>
  <si>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</si>
  <si>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</si>
  <si>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</si>
  <si>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</si>
  <si>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</si>
  <si>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</si>
  <si>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</si>
  <si>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</si>
  <si>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</si>
  <si>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</si>
  <si>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</si>
  <si>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</si>
  <si>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</si>
  <si>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</si>
  <si>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</si>
  <si>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</si>
  <si>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</si>
  <si>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</si>
  <si>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</si>
  <si>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</si>
  <si>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</si>
  <si>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</si>
  <si>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</si>
  <si>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</si>
  <si>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</si>
  <si>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</si>
  <si>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</si>
  <si>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</si>
  <si>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</si>
  <si>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</si>
  <si>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</si>
  <si>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</si>
  <si>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</si>
  <si>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</si>
  <si>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</si>
  <si>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</si>
  <si>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</si>
  <si>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</si>
  <si>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</si>
  <si>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</si>
  <si>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</si>
  <si>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</si>
  <si>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</si>
  <si>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</si>
  <si>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</si>
  <si>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</si>
  <si>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</si>
  <si>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</si>
  <si>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</si>
  <si>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</si>
  <si>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</si>
  <si>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</si>
  <si>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</si>
  <si>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</si>
  <si>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</si>
  <si>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</si>
  <si>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</si>
  <si>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</si>
  <si>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</si>
  <si>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</si>
  <si>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</si>
  <si>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</si>
  <si>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</si>
  <si>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</si>
  <si>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</si>
  <si>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</si>
  <si>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</si>
  <si>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</si>
  <si>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</si>
  <si>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</si>
  <si>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</si>
  <si>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</si>
  <si>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</si>
  <si>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</si>
  <si>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</si>
  <si>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</si>
  <si>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</si>
  <si>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</si>
  <si>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</si>
  <si>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</si>
  <si>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</si>
  <si>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</si>
  <si>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</si>
  <si>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</si>
  <si>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</si>
  <si>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</si>
  <si>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</si>
  <si>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</si>
  <si>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</si>
  <si>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</si>
  <si>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</si>
  <si>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</si>
  <si>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</si>
  <si>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</si>
  <si>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</si>
  <si>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</si>
  <si>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</si>
  <si>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</si>
  <si>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</si>
  <si>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</si>
  <si>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</si>
  <si>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</si>
  <si>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</si>
  <si>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</si>
  <si>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</si>
  <si>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</si>
  <si>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</si>
  <si>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</si>
  <si>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</si>
  <si>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</si>
  <si>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</si>
  <si>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</si>
  <si>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</si>
  <si>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</si>
  <si>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</si>
  <si>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</si>
  <si>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</si>
  <si>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</si>
  <si>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</si>
  <si>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</si>
  <si>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</si>
  <si>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</si>
  <si>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</si>
  <si>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</si>
  <si>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</si>
  <si>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</si>
  <si>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</si>
  <si>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</si>
  <si>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</si>
  <si>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</si>
  <si>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</si>
  <si>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</si>
  <si>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</si>
  <si>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</si>
  <si>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</si>
  <si>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</si>
  <si>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</si>
  <si>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</si>
  <si>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</si>
  <si>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</si>
  <si>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</si>
  <si>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</si>
  <si>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</si>
  <si>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</si>
  <si>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</si>
  <si>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</si>
  <si>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</si>
  <si>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</si>
  <si>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</si>
  <si>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</si>
  <si>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</si>
  <si>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</si>
  <si>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</si>
  <si>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</si>
  <si>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</si>
  <si>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</si>
  <si>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</si>
  <si>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</si>
  <si>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</si>
  <si>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</si>
  <si>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</si>
  <si>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</si>
  <si>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</si>
  <si>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</si>
  <si>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</si>
  <si>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</si>
  <si>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</si>
  <si>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</si>
  <si>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</si>
  <si>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</si>
  <si>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</si>
  <si>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</si>
  <si>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</si>
  <si>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</si>
  <si>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</si>
  <si>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</si>
  <si>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</si>
  <si>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</si>
  <si>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</si>
  <si>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</si>
  <si>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</si>
  <si>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</si>
  <si>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</si>
  <si>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</si>
  <si>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</si>
  <si>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</si>
  <si>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</si>
  <si>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</si>
  <si>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</si>
  <si>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</si>
  <si>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</si>
  <si>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</si>
  <si>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</si>
  <si>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</si>
  <si>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</si>
  <si>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</si>
  <si>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</si>
  <si>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</si>
  <si>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</si>
  <si>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</si>
  <si>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</si>
  <si>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</si>
  <si>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</si>
  <si>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</si>
  <si>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</si>
  <si>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</si>
  <si>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</si>
  <si>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</si>
  <si>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</si>
  <si>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</si>
  <si>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</si>
  <si>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</si>
  <si>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</si>
  <si>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</si>
  <si>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</si>
  <si>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</si>
  <si>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</si>
  <si>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</si>
  <si>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</si>
  <si>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</si>
  <si>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</si>
  <si>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</si>
  <si>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</si>
  <si>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</si>
  <si>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</si>
  <si>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</si>
  <si>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</si>
  <si>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</si>
  <si>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</si>
  <si>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</si>
  <si>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</si>
  <si>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</si>
  <si>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</si>
  <si>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</si>
  <si>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</si>
  <si>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</si>
  <si>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</si>
  <si>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</si>
  <si>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</si>
  <si>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</si>
  <si>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</si>
  <si>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</si>
  <si>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</si>
  <si>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</si>
  <si>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</si>
  <si>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</si>
  <si>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</si>
  <si>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</si>
  <si>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</si>
  <si>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</si>
  <si>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</si>
  <si>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</si>
  <si>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</si>
  <si>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</si>
  <si>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</si>
  <si>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</si>
  <si>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</si>
  <si>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</si>
  <si>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</si>
  <si>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</si>
  <si>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</si>
  <si>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</si>
  <si>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</si>
  <si>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</si>
  <si>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</si>
  <si>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</si>
  <si>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</si>
  <si>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</si>
  <si>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</si>
  <si>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</si>
  <si>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</si>
  <si>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</si>
  <si>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</si>
  <si>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</si>
  <si>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</si>
  <si>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</si>
  <si>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</si>
  <si>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</si>
  <si>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</si>
  <si>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</si>
  <si>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</si>
  <si>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</si>
  <si>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</si>
  <si>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</si>
  <si>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</si>
  <si>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</si>
  <si>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</si>
  <si>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</si>
  <si>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</si>
  <si>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</si>
  <si>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</si>
  <si>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</si>
  <si>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</si>
  <si>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</si>
  <si>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</si>
  <si>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</si>
  <si>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</si>
  <si>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</si>
  <si>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</si>
  <si>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</si>
  <si>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</si>
  <si>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</si>
  <si>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</si>
  <si>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</si>
  <si>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</si>
  <si>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</si>
  <si>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</si>
  <si>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</si>
  <si>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</si>
  <si>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</si>
  <si>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</si>
  <si>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</si>
  <si>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</si>
  <si>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</si>
  <si>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</si>
  <si>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</si>
  <si>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</si>
  <si>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</si>
  <si>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</si>
  <si>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</si>
  <si>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</si>
  <si>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</si>
  <si>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</si>
  <si>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</si>
  <si>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</si>
  <si>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</si>
  <si>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</si>
  <si>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</si>
  <si>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</si>
  <si>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</si>
  <si>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</si>
  <si>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</si>
  <si>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</si>
  <si>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</si>
  <si>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</si>
  <si>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</si>
  <si>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</si>
  <si>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</si>
  <si>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</si>
  <si>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</si>
  <si>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</si>
  <si>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</si>
  <si>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</si>
  <si>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</si>
  <si>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</si>
  <si>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</si>
  <si>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</si>
  <si>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</si>
  <si>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</si>
  <si>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</si>
  <si>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</si>
  <si>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</si>
  <si>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</si>
  <si>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</si>
  <si>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</si>
  <si>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</si>
  <si>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</si>
  <si>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</si>
  <si>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</si>
  <si>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</si>
  <si>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</si>
  <si>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</si>
  <si>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</si>
  <si>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</si>
  <si>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</si>
  <si>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</si>
  <si>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</si>
  <si>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</si>
  <si>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</si>
  <si>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</si>
  <si>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</si>
  <si>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</si>
  <si>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</si>
  <si>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</si>
  <si>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</si>
  <si>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</si>
  <si>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</si>
  <si>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</si>
  <si>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</si>
  <si>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</si>
  <si>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</si>
  <si>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</si>
  <si>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</si>
  <si>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</si>
  <si>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</si>
  <si>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</si>
  <si>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</si>
  <si>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</si>
  <si>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</si>
  <si>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</si>
  <si>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</si>
  <si>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</si>
  <si>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</si>
  <si>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</si>
  <si>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</si>
  <si>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</si>
  <si>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</si>
  <si>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</si>
  <si>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</si>
  <si>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</si>
  <si>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</si>
  <si>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</si>
  <si>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</si>
  <si>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</si>
  <si>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</si>
  <si>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</si>
  <si>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</si>
  <si>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</si>
  <si>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</si>
  <si>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</si>
  <si>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</si>
  <si>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</si>
  <si>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</si>
  <si>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</si>
  <si>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</si>
  <si>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</si>
  <si>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</si>
  <si>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</si>
  <si>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</si>
  <si>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</si>
  <si>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</si>
  <si>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</si>
  <si>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</si>
  <si>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</si>
  <si>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</si>
  <si>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</si>
  <si>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</si>
  <si>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</si>
  <si>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</si>
  <si>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</si>
  <si>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</si>
  <si>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</si>
  <si>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</si>
  <si>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</si>
  <si>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</si>
  <si>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</si>
  <si>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</si>
  <si>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</si>
  <si>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</si>
  <si>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</si>
  <si>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</si>
  <si>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</si>
  <si>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</si>
  <si>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</si>
  <si>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</si>
  <si>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</si>
  <si>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</si>
  <si>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</si>
  <si>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</si>
  <si>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</si>
  <si>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</si>
  <si>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</si>
  <si>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</si>
  <si>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</si>
  <si>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</si>
  <si>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</si>
  <si>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</si>
  <si>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</si>
  <si>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</si>
  <si>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</si>
  <si>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</si>
  <si>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</si>
  <si>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</si>
  <si>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</si>
  <si>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</si>
  <si>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</si>
  <si>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</si>
  <si>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</si>
  <si>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</si>
  <si>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</si>
  <si>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</si>
  <si>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</si>
  <si>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</si>
  <si>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</si>
  <si>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</si>
  <si>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</si>
  <si>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</si>
  <si>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</si>
  <si>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</si>
  <si>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</si>
  <si>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</si>
  <si>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</si>
  <si>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</si>
  <si>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</si>
  <si>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</si>
  <si>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</si>
  <si>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</si>
  <si>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</si>
  <si>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</si>
  <si>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</si>
  <si>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</si>
  <si>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</si>
  <si>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</si>
  <si>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</si>
  <si>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</si>
  <si>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</si>
  <si>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</si>
  <si>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</si>
  <si>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</si>
  <si>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</si>
  <si>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</si>
  <si>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</si>
  <si>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</si>
  <si>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</si>
  <si>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</si>
  <si>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</si>
  <si>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</si>
  <si>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</si>
  <si>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</si>
  <si>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</si>
  <si>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</si>
  <si>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</si>
  <si>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</si>
  <si>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</si>
  <si>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</si>
  <si>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</si>
  <si>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</si>
  <si>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</si>
  <si>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</si>
  <si>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</si>
  <si>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</si>
  <si>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</si>
  <si>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</si>
  <si>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</si>
  <si>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</si>
  <si>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</si>
  <si>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</si>
  <si>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</si>
  <si>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</si>
  <si>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</si>
  <si>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</si>
  <si>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</si>
  <si>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</si>
  <si>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</si>
  <si>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</si>
  <si>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</si>
  <si>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</si>
  <si>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</si>
  <si>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</si>
  <si>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</si>
  <si>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</si>
  <si>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</si>
  <si>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</si>
  <si>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</si>
  <si>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</si>
  <si>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</si>
  <si>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</si>
  <si>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</si>
  <si>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</si>
  <si>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</si>
  <si>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</si>
  <si>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</si>
  <si>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</si>
  <si>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</si>
  <si>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</si>
  <si>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</si>
  <si>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</si>
  <si>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</si>
  <si>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</si>
  <si>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</si>
  <si>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</si>
  <si>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</si>
  <si>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</si>
  <si>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</si>
  <si>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</si>
  <si>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</si>
  <si>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</si>
  <si>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</si>
  <si>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</si>
  <si>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</si>
  <si>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</si>
  <si>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</si>
  <si>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</si>
  <si>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</si>
  <si>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</si>
  <si>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</si>
  <si>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</si>
  <si>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</si>
  <si>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</si>
  <si>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</si>
  <si>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</si>
  <si>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</si>
  <si>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</si>
  <si>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</si>
  <si>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</si>
  <si>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</si>
  <si>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</si>
  <si>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</si>
  <si>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</si>
  <si>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</si>
  <si>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</si>
  <si>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</si>
  <si>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</si>
  <si>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</si>
  <si>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</si>
  <si>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</si>
  <si>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</si>
  <si>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</si>
  <si>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</si>
  <si>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</si>
  <si>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</si>
  <si>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</si>
  <si>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</si>
  <si>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</si>
  <si>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</si>
  <si>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</si>
  <si>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</si>
  <si>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</si>
  <si>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</si>
  <si>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</si>
  <si>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</si>
  <si>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</si>
  <si>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</si>
  <si>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</si>
  <si>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</si>
  <si>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</si>
  <si>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</si>
  <si>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</si>
  <si>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</si>
  <si>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</si>
  <si>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</si>
  <si>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</si>
  <si>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</si>
  <si>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</si>
  <si>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</si>
  <si>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</si>
  <si>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</si>
  <si>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</si>
  <si>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</si>
  <si>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</si>
  <si>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</si>
  <si>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</si>
  <si>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</si>
  <si>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</si>
  <si>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</si>
  <si>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</si>
  <si>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</si>
  <si>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</si>
  <si>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</si>
  <si>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</si>
  <si>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</si>
  <si>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</si>
  <si>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</si>
  <si>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</si>
  <si>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</si>
  <si>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</si>
  <si>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</si>
  <si>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</si>
  <si>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</si>
  <si>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</si>
  <si>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</si>
  <si>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</si>
  <si>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</si>
  <si>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</si>
  <si>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</si>
  <si>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</si>
  <si>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</si>
  <si>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</si>
  <si>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</si>
  <si>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</si>
  <si>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</si>
  <si>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</si>
  <si>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</si>
  <si>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</si>
  <si>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</si>
  <si>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</si>
  <si>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</si>
  <si>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</si>
  <si>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</si>
  <si>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</si>
  <si>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</si>
  <si>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</si>
  <si>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</si>
  <si>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</si>
  <si>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</si>
  <si>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</si>
  <si>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</si>
  <si>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</si>
  <si>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</si>
  <si>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</si>
  <si>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</si>
  <si>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</si>
  <si>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</si>
  <si>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</si>
  <si>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</si>
  <si>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</si>
  <si>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</si>
  <si>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</si>
  <si>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</si>
  <si>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</si>
  <si>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</si>
  <si>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</si>
  <si>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</si>
  <si>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</si>
  <si>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</si>
  <si>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</si>
  <si>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</si>
  <si>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</si>
  <si>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</si>
  <si>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</si>
  <si>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</si>
  <si>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</si>
  <si>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</si>
  <si>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</si>
  <si>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</si>
  <si>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</si>
  <si>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</si>
  <si>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</si>
  <si>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</si>
  <si>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</si>
  <si>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</si>
  <si>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</si>
  <si>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</si>
  <si>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</si>
  <si>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</si>
  <si>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</si>
  <si>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</si>
  <si>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</si>
  <si>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</si>
  <si>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</si>
  <si>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</si>
  <si>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</si>
  <si>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</si>
  <si>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</si>
  <si>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</si>
  <si>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</si>
  <si>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</si>
  <si>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</si>
  <si>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</si>
  <si>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</si>
  <si>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</si>
  <si>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</si>
  <si>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</si>
  <si>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</si>
  <si>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</si>
  <si>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</si>
  <si>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</si>
  <si>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</si>
  <si>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</si>
  <si>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</si>
  <si>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</si>
  <si>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</si>
  <si>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</si>
  <si>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</si>
  <si>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</si>
  <si>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</si>
  <si>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</si>
  <si>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</si>
  <si>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</si>
  <si>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</si>
  <si>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</si>
  <si>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</si>
  <si>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</si>
  <si>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</si>
  <si>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</si>
  <si>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</si>
  <si>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</si>
  <si>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</si>
  <si>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</si>
  <si>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</si>
  <si>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</si>
  <si>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</si>
  <si>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</si>
  <si>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</si>
  <si>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</si>
  <si>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</si>
  <si>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</si>
  <si>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</si>
  <si>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</si>
  <si>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</si>
  <si>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</si>
  <si>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</si>
  <si>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</si>
  <si>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</si>
  <si>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</si>
  <si>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</si>
  <si>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</si>
  <si>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</si>
  <si>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</si>
  <si>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</si>
  <si>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</si>
  <si>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</si>
  <si>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</si>
  <si>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</si>
  <si>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</si>
  <si>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</si>
  <si>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</si>
  <si>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</si>
  <si>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</si>
  <si>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</si>
  <si>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</si>
  <si>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</si>
  <si>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</si>
  <si>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</si>
  <si>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</si>
  <si>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</si>
  <si>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</si>
  <si>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</si>
  <si>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</si>
  <si>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</si>
  <si>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</si>
  <si>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</si>
  <si>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</si>
  <si>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</si>
  <si>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</si>
  <si>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</si>
  <si>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</si>
  <si>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</si>
  <si>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</si>
  <si>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</si>
  <si>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</si>
  <si>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</si>
  <si>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</si>
  <si>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</si>
  <si>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</si>
  <si>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</si>
  <si>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</si>
  <si>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</si>
  <si>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</si>
  <si>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</si>
  <si>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</si>
  <si>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</si>
  <si>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</si>
  <si>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</si>
  <si>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</si>
  <si>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</si>
  <si>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</si>
  <si>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</si>
  <si>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</si>
  <si>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</si>
  <si>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</si>
  <si>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</si>
  <si>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</si>
  <si>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</si>
  <si>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</si>
  <si>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</si>
  <si>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</si>
  <si>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</si>
  <si>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</si>
  <si>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</si>
  <si>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</si>
  <si>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</si>
  <si>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</si>
  <si>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</si>
  <si>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</si>
  <si>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</si>
  <si>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</si>
  <si>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</si>
  <si>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</si>
  <si>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</si>
  <si>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</si>
  <si>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</si>
  <si>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</si>
  <si>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</si>
  <si>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</si>
  <si>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</si>
  <si>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</si>
  <si>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</si>
  <si>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</si>
  <si>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</si>
  <si>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</si>
  <si>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</si>
  <si>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</si>
  <si>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</si>
  <si>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</si>
  <si>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</si>
  <si>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</si>
  <si>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</si>
  <si>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</si>
  <si>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</si>
  <si>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</si>
  <si>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</si>
  <si>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</si>
  <si>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</si>
  <si>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</si>
  <si>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</si>
  <si>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</si>
  <si>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</si>
  <si>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</si>
  <si>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</si>
  <si>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</si>
  <si>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</si>
  <si>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</si>
  <si>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</si>
  <si>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</si>
  <si>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</si>
  <si>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</si>
  <si>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</si>
  <si>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</si>
  <si>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</si>
  <si>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</si>
  <si>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</si>
  <si>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</si>
  <si>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</si>
  <si>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</si>
  <si>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</si>
  <si>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</si>
  <si>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</si>
  <si>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</si>
  <si>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</si>
  <si>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</si>
  <si>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</si>
  <si>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</si>
  <si>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</si>
  <si>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</si>
  <si>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</si>
  <si>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</si>
  <si>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</si>
  <si>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</si>
  <si>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</si>
  <si>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</si>
  <si>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</si>
  <si>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</si>
  <si>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</si>
  <si>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</si>
  <si>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</si>
  <si>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</si>
  <si>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</si>
  <si>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</si>
  <si>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</si>
  <si>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</si>
  <si>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</si>
  <si>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</si>
  <si>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</si>
  <si>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</si>
  <si>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</si>
  <si>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</si>
  <si>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</si>
  <si>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</si>
  <si>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</si>
  <si>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</si>
  <si>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</si>
  <si>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</si>
  <si>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</si>
  <si>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</si>
  <si>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</si>
  <si>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</si>
  <si>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</si>
  <si>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</si>
  <si>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</si>
  <si>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</si>
  <si>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</si>
  <si>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</si>
  <si>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</si>
  <si>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</si>
  <si>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</si>
  <si>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</si>
  <si>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</si>
  <si>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</si>
  <si>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</si>
  <si>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</si>
  <si>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</si>
  <si>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</si>
  <si>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</si>
  <si>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</si>
  <si>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</si>
  <si>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</si>
  <si>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</si>
  <si>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</si>
  <si>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</si>
  <si>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</si>
  <si>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</si>
  <si>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</si>
  <si>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</si>
  <si>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</si>
  <si>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</si>
  <si>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</si>
  <si>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</si>
  <si>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</si>
  <si>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</si>
  <si>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</si>
  <si>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</si>
  <si>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</si>
  <si>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</si>
  <si>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</si>
  <si>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</si>
  <si>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</si>
  <si>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</si>
  <si>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</si>
  <si>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</si>
  <si>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</si>
  <si>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</si>
  <si>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</si>
  <si>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</si>
  <si>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</si>
  <si>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</si>
  <si>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</si>
  <si>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</si>
  <si>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</si>
  <si>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</si>
  <si>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</si>
  <si>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</si>
  <si>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</si>
  <si>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</si>
  <si>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</si>
  <si>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</si>
  <si>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</si>
  <si>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</si>
  <si>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</si>
  <si>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</si>
  <si>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</si>
  <si>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</si>
  <si>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</si>
  <si>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</si>
  <si>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</si>
  <si>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</si>
  <si>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</si>
  <si>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</si>
  <si>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</si>
  <si>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</si>
  <si>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</si>
  <si>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</si>
  <si>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</si>
  <si>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</si>
  <si>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</si>
  <si>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</si>
  <si>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</si>
  <si>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</si>
  <si>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</si>
  <si>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</si>
  <si>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</si>
  <si>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</si>
  <si>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</si>
  <si>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</si>
  <si>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</si>
  <si>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</si>
  <si>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</si>
  <si>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</si>
  <si>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</si>
  <si>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</si>
  <si>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</si>
  <si>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</si>
  <si>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</si>
  <si>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</si>
  <si>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</si>
  <si>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</si>
  <si>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</si>
  <si>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</si>
  <si>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</si>
  <si>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</si>
  <si>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</si>
  <si>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</si>
  <si>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</si>
  <si>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</si>
  <si>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</si>
  <si>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</si>
  <si>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</si>
  <si>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</si>
  <si>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</si>
  <si>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</si>
  <si>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</si>
  <si>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</si>
  <si>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</si>
  <si>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</si>
  <si>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</si>
  <si>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</si>
  <si>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</si>
  <si>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</si>
  <si>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</si>
  <si>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</si>
  <si>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</si>
  <si>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</si>
  <si>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</si>
  <si>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</si>
  <si>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</si>
  <si>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</si>
  <si>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</si>
  <si>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</si>
  <si>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</si>
  <si>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</si>
  <si>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</si>
  <si>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</si>
  <si>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</si>
  <si>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</si>
  <si>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</si>
  <si>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</si>
  <si>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</si>
  <si>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</si>
  <si>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</si>
  <si>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</si>
  <si>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</si>
  <si>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</si>
  <si>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</si>
  <si>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</si>
  <si>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</si>
  <si>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</si>
  <si>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</si>
  <si>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</si>
  <si>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</si>
  <si>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</si>
  <si>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</si>
  <si>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</si>
  <si>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</si>
  <si>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</si>
  <si>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</si>
  <si>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</si>
  <si>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</si>
  <si>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</si>
  <si>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</si>
  <si>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</si>
  <si>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</si>
  <si>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</si>
  <si>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</si>
  <si>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</si>
  <si>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</si>
  <si>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</si>
  <si>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</si>
  <si>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</si>
  <si>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</si>
  <si>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</si>
  <si>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</si>
  <si>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</si>
  <si>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</si>
  <si>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</si>
  <si>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</si>
  <si>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</si>
  <si>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</si>
  <si>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</si>
  <si>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</si>
  <si>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</si>
  <si>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</si>
  <si>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</si>
  <si>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</si>
  <si>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</si>
  <si>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</si>
  <si>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</si>
  <si>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</si>
  <si>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</si>
  <si>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</si>
  <si>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</si>
  <si>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</si>
  <si>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</si>
  <si>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</si>
  <si>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</si>
  <si>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</si>
  <si>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</si>
  <si>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</si>
  <si>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</si>
  <si>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</si>
  <si>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</si>
  <si>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</si>
  <si>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</si>
  <si>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</si>
  <si>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</si>
  <si>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</si>
  <si>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</si>
  <si>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</si>
  <si>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</si>
  <si>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</si>
  <si>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</si>
  <si>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</si>
  <si>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</si>
  <si>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</si>
  <si>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</si>
  <si>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</si>
  <si>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</si>
  <si>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</si>
  <si>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</si>
  <si>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</si>
  <si>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</si>
  <si>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</si>
  <si>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</si>
  <si>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</si>
  <si>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</si>
  <si>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</si>
  <si>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</si>
  <si>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</si>
  <si>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</si>
  <si>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</si>
  <si>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</si>
  <si>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</si>
  <si>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</si>
  <si>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</si>
  <si>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</si>
  <si>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</si>
  <si>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</si>
  <si>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</si>
  <si>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</si>
  <si>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</si>
  <si>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</si>
  <si>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</si>
  <si>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</si>
  <si>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</si>
  <si>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</si>
  <si>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</si>
  <si>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</si>
  <si>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</si>
  <si>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</si>
  <si>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</si>
  <si>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</si>
  <si>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</si>
  <si>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</si>
  <si>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</si>
  <si>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</si>
  <si>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</si>
  <si>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</si>
  <si>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</si>
  <si>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</si>
  <si>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</si>
  <si>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</si>
  <si>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</si>
  <si>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</si>
  <si>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</si>
  <si>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</si>
  <si>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</si>
  <si>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</si>
  <si>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</si>
  <si>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</si>
  <si>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</si>
  <si>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</si>
  <si>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</si>
  <si>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</si>
  <si>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</si>
  <si>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</si>
  <si>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</si>
  <si>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</si>
  <si>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</si>
  <si>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</si>
  <si>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</si>
  <si>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</si>
  <si>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</si>
  <si>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</si>
  <si>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</si>
  <si>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</si>
  <si>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</si>
  <si>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</si>
  <si>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</si>
  <si>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</si>
  <si>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</si>
  <si>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</si>
  <si>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</si>
  <si>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</si>
  <si>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</si>
  <si>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</si>
  <si>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</si>
  <si>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</si>
  <si>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</si>
  <si>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</si>
  <si>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</si>
  <si>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</si>
  <si>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</si>
  <si>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</si>
  <si>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</si>
  <si>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</si>
  <si>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</si>
  <si>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</si>
  <si>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</si>
  <si>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</si>
  <si>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</si>
  <si>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</si>
  <si>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</si>
  <si>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</si>
  <si>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</si>
  <si>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</si>
  <si>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</si>
  <si>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</si>
  <si>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</si>
  <si>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</si>
  <si>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</si>
  <si>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</si>
  <si>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</si>
  <si>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</si>
  <si>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</si>
  <si>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</si>
  <si>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</si>
  <si>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</si>
  <si>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</si>
  <si>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</si>
  <si>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</si>
  <si>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</si>
  <si>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</si>
  <si>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</si>
  <si>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</si>
  <si>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</si>
  <si>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</si>
  <si>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</si>
  <si>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</si>
  <si>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</si>
  <si>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</si>
  <si>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</si>
  <si>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</si>
  <si>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</si>
  <si>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</si>
  <si>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</si>
  <si>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</si>
  <si>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</si>
  <si>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</si>
  <si>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</si>
  <si>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</si>
  <si>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</si>
  <si>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</si>
  <si>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</si>
  <si>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</si>
  <si>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</si>
  <si>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</si>
  <si>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</si>
  <si>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</si>
  <si>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</si>
  <si>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</si>
  <si>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</si>
  <si>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</si>
  <si>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</si>
  <si>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</si>
  <si>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</si>
  <si>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</si>
  <si>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</si>
  <si>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</si>
  <si>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</si>
  <si>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</si>
  <si>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</si>
  <si>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</si>
  <si>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</si>
  <si>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</si>
  <si>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</si>
  <si>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</si>
  <si>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</si>
  <si>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</si>
  <si>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</si>
  <si>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</si>
  <si>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</si>
  <si>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</si>
  <si>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</si>
  <si>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</si>
  <si>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</si>
  <si>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</si>
  <si>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</si>
  <si>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</si>
  <si>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</si>
  <si>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</si>
  <si>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</si>
  <si>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</si>
  <si>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</si>
  <si>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</si>
  <si>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</si>
  <si>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</si>
  <si>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</si>
  <si>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</si>
  <si>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</si>
  <si>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</si>
  <si>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</si>
  <si>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</si>
  <si>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</si>
  <si>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</si>
  <si>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</si>
  <si>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</si>
  <si>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</si>
  <si>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</si>
  <si>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</si>
  <si>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</si>
  <si>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</si>
  <si>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</si>
  <si>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</si>
  <si>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</si>
  <si>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</si>
  <si>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</si>
  <si>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</si>
  <si>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</si>
  <si>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</si>
  <si>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</si>
  <si>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</si>
  <si>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</si>
  <si>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</si>
  <si>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</si>
  <si>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</si>
  <si>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</si>
  <si>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</si>
  <si>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</si>
  <si>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</si>
  <si>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</si>
  <si>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</si>
  <si>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</si>
  <si>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</si>
  <si>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</si>
  <si>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</si>
  <si>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</si>
  <si>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</si>
  <si>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</si>
  <si>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</si>
  <si>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</si>
  <si>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</si>
  <si>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</si>
  <si>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</si>
  <si>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</si>
  <si>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</si>
  <si>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</si>
  <si>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</si>
  <si>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</si>
  <si>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</si>
  <si>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</si>
  <si>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</si>
  <si>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</si>
  <si>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</si>
  <si>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</si>
  <si>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</si>
  <si>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</si>
  <si>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</si>
  <si>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</si>
  <si>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</si>
  <si>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</si>
  <si>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</si>
  <si>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</si>
  <si>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</si>
  <si>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</si>
  <si>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</si>
  <si>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</si>
  <si>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</si>
  <si>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</si>
  <si>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</si>
  <si>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</si>
  <si>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</si>
  <si>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</si>
  <si>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</si>
  <si>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</si>
  <si>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</si>
  <si>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</si>
  <si>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</si>
  <si>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</si>
  <si>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</si>
  <si>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</si>
  <si>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</si>
  <si>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</si>
  <si>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</si>
  <si>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</si>
  <si>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</si>
  <si>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</si>
  <si>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</si>
  <si>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</si>
  <si>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</si>
  <si>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</si>
  <si>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</si>
  <si>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</si>
  <si>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</si>
  <si>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</si>
  <si>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</si>
  <si>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</si>
  <si>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</si>
  <si>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</si>
  <si>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</si>
  <si>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</si>
  <si>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</si>
  <si>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</si>
  <si>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</si>
  <si>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</si>
  <si>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</si>
  <si>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</si>
  <si>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</si>
  <si>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</si>
  <si>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</si>
  <si>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</si>
  <si>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</si>
  <si>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</si>
  <si>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</si>
  <si>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</si>
  <si>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</si>
  <si>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</si>
  <si>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</si>
  <si>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</si>
  <si>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</si>
  <si>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</si>
  <si>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</si>
  <si>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</si>
  <si>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</si>
  <si>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</si>
  <si>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</si>
  <si>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</si>
  <si>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</si>
  <si>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</si>
  <si>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</si>
  <si>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</si>
  <si>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</si>
  <si>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</si>
  <si>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</si>
  <si>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</si>
  <si>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</si>
  <si>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</si>
  <si>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</si>
  <si>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</si>
  <si>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</si>
  <si>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</si>
  <si>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</si>
  <si>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</si>
  <si>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</si>
  <si>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</si>
  <si>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</si>
  <si>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</si>
  <si>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</si>
  <si>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</si>
  <si>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</si>
  <si>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</si>
  <si>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</si>
  <si>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</si>
  <si>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</si>
  <si>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</si>
  <si>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</si>
  <si>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</si>
  <si>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</si>
  <si>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</si>
  <si>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</si>
  <si>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</si>
  <si>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</si>
  <si>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</si>
  <si>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</si>
  <si>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</si>
  <si>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</si>
  <si>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</si>
  <si>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</si>
  <si>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</si>
  <si>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</si>
  <si>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</si>
  <si>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</si>
  <si>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</si>
  <si>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</si>
  <si>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</si>
  <si>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</si>
  <si>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</si>
  <si>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</si>
  <si>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</si>
  <si>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</si>
  <si>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</si>
  <si>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</si>
  <si>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</si>
  <si>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</si>
  <si>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</si>
  <si>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</si>
  <si>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</si>
  <si>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</si>
  <si>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</si>
  <si>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</si>
  <si>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</si>
  <si>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</si>
  <si>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</si>
  <si>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</si>
  <si>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</si>
  <si>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</si>
  <si>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</si>
  <si>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</si>
  <si>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</si>
  <si>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</si>
  <si>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</si>
  <si>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</si>
  <si>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</si>
  <si>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</si>
  <si>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</si>
  <si>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</si>
  <si>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</si>
  <si>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</si>
  <si>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</si>
  <si>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</si>
  <si>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</si>
  <si>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</si>
  <si>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</si>
  <si>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</si>
  <si>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</si>
  <si>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</si>
  <si>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</si>
  <si>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</si>
  <si>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</si>
  <si>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</si>
  <si>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</si>
  <si>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</si>
  <si>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</si>
  <si>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</si>
  <si>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</si>
  <si>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</si>
  <si>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</si>
  <si>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</si>
  <si>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</si>
  <si>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</si>
  <si>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</si>
  <si>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</si>
  <si>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</si>
  <si>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</si>
  <si>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</si>
  <si>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</si>
  <si>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</si>
  <si>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</si>
  <si>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</si>
  <si>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</si>
  <si>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</si>
  <si>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</si>
  <si>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</si>
  <si>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</si>
  <si>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</si>
  <si>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</si>
  <si>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</si>
  <si>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</si>
  <si>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</si>
  <si>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</si>
  <si>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</si>
  <si>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</si>
  <si>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</si>
  <si>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</si>
  <si>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</si>
  <si>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</si>
  <si>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</si>
  <si>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</si>
  <si>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</si>
  <si>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</si>
  <si>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</si>
  <si>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</si>
  <si>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</si>
  <si>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</si>
  <si>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</si>
  <si>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</si>
  <si>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</si>
  <si>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</si>
  <si>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</si>
  <si>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</si>
  <si>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</si>
  <si>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</si>
  <si>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</si>
  <si>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</si>
  <si>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</si>
  <si>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</si>
  <si>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</si>
  <si>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</si>
  <si>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</si>
  <si>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</si>
  <si>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</si>
  <si>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</si>
  <si>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</si>
  <si>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</si>
  <si>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</si>
  <si>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</si>
  <si>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</si>
  <si>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</si>
  <si>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</si>
  <si>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</si>
  <si>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</si>
  <si>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</si>
  <si>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</si>
  <si>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</si>
  <si>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</si>
  <si>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</si>
  <si>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</si>
  <si>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</si>
  <si>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</si>
  <si>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</si>
  <si>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</si>
  <si>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</si>
  <si>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</si>
  <si>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</si>
  <si>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</si>
  <si>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</si>
  <si>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</si>
  <si>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</si>
  <si>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</si>
  <si>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</si>
  <si>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</si>
  <si>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</si>
  <si>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</si>
  <si>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</si>
  <si>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</si>
  <si>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</si>
  <si>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</si>
  <si>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</si>
  <si>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</si>
  <si>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</si>
  <si>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</si>
  <si>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</si>
  <si>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</si>
  <si>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</si>
  <si>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</si>
  <si>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</si>
  <si>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</si>
  <si>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</si>
  <si>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</si>
  <si>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</si>
  <si>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</si>
  <si>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</si>
  <si>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</si>
  <si>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</si>
  <si>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</si>
  <si>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</si>
  <si>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</si>
  <si>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</si>
  <si>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</si>
  <si>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</si>
  <si>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</si>
  <si>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</si>
  <si>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</si>
  <si>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</si>
  <si>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</si>
  <si>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</si>
  <si>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</si>
  <si>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</si>
  <si>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</si>
  <si>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</si>
  <si>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</si>
  <si>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</si>
  <si>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</si>
  <si>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</si>
  <si>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</si>
  <si>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</si>
  <si>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</si>
  <si>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</si>
  <si>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</si>
  <si>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</si>
  <si>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</si>
  <si>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</si>
  <si>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</si>
  <si>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</si>
  <si>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</si>
  <si>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</si>
  <si>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</si>
  <si>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</si>
  <si>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</si>
  <si>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</si>
  <si>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</si>
  <si>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</si>
  <si>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</si>
  <si>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</si>
  <si>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</si>
  <si>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</si>
  <si>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</si>
  <si>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</si>
  <si>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</si>
  <si>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</si>
  <si>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</si>
  <si>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</si>
  <si>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</si>
  <si>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</si>
  <si>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</si>
  <si>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</si>
  <si>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</si>
  <si>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</si>
  <si>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</si>
  <si>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</si>
  <si>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</si>
  <si>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</si>
  <si>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</si>
  <si>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</si>
  <si>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</si>
  <si>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</si>
  <si>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</si>
  <si>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</si>
  <si>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</si>
  <si>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</si>
  <si>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</si>
  <si>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</si>
  <si>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</si>
  <si>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</si>
  <si>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</si>
  <si>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</si>
  <si>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</si>
  <si>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</si>
  <si>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</si>
  <si>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</si>
  <si>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</si>
  <si>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</si>
  <si>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</si>
  <si>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</si>
  <si>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</si>
  <si>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</si>
  <si>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</si>
  <si>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</si>
  <si>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</si>
  <si>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</si>
  <si>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</si>
  <si>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</si>
  <si>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</si>
  <si>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</si>
  <si>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</si>
  <si>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</si>
  <si>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</si>
  <si>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</si>
  <si>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</si>
  <si>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</si>
  <si>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</si>
  <si>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</si>
  <si>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</si>
  <si>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</si>
  <si>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</si>
  <si>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</si>
  <si>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</si>
  <si>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</si>
  <si>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</si>
  <si>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</si>
  <si>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</si>
  <si>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</si>
  <si>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</si>
  <si>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</si>
  <si>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</si>
  <si>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</si>
  <si>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</si>
  <si>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</si>
  <si>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</si>
  <si>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</si>
  <si>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</si>
  <si>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</si>
  <si>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</si>
  <si>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</si>
  <si>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</si>
  <si>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</si>
  <si>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</si>
  <si>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</si>
  <si>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</si>
  <si>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</si>
  <si>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</si>
  <si>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</si>
  <si>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</si>
  <si>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</si>
  <si>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</si>
  <si>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</si>
  <si>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</si>
  <si>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</si>
  <si>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</si>
  <si>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</si>
  <si>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</si>
  <si>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</si>
  <si>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</si>
  <si>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</si>
  <si>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</si>
  <si>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</si>
  <si>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</si>
  <si>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</si>
  <si>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</si>
  <si>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</si>
  <si>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</si>
  <si>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</si>
  <si>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</si>
  <si>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</si>
  <si>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</si>
  <si>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</si>
  <si>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</si>
  <si>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</si>
  <si>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</si>
  <si>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</si>
  <si>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</si>
  <si>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</si>
  <si>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</si>
  <si>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</si>
  <si>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</si>
  <si>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</si>
  <si>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</si>
  <si>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</si>
  <si>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</si>
  <si>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</si>
  <si>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</si>
  <si>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</si>
  <si>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</si>
  <si>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</si>
  <si>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</si>
  <si>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</si>
  <si>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</si>
  <si>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</si>
  <si>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</si>
  <si>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</si>
  <si>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</si>
  <si>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</si>
  <si>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</si>
  <si>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</si>
  <si>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</si>
  <si>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</si>
  <si>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</si>
  <si>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</si>
  <si>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</si>
  <si>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</si>
  <si>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</si>
  <si>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</si>
  <si>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</si>
  <si>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</si>
  <si>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</si>
  <si>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</si>
  <si>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</si>
  <si>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</si>
  <si>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</si>
  <si>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</si>
  <si>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</si>
  <si>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</si>
  <si>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</si>
  <si>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</si>
  <si>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</si>
  <si>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</si>
  <si>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</si>
  <si>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</si>
  <si>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</si>
  <si>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</si>
  <si>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</si>
  <si>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</si>
  <si>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</si>
  <si>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</si>
  <si>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</si>
  <si>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</si>
  <si>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</si>
  <si>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</si>
  <si>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</si>
  <si>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</si>
  <si>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</si>
  <si>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</si>
  <si>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</si>
  <si>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</si>
  <si>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</si>
  <si>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</si>
  <si>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</si>
  <si>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</si>
  <si>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</si>
  <si>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</si>
  <si>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</si>
  <si>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</si>
  <si>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</si>
  <si>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</si>
  <si>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</si>
  <si>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</si>
  <si>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</si>
  <si>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</si>
  <si>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</si>
  <si>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</si>
  <si>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</si>
  <si>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</si>
  <si>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</si>
  <si>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</si>
  <si>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</si>
  <si>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</si>
  <si>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</si>
  <si>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</si>
  <si>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</si>
  <si>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</si>
  <si>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</si>
  <si>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</si>
  <si>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</si>
  <si>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</si>
  <si>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</si>
  <si>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</si>
  <si>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</si>
  <si>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</si>
  <si>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</si>
  <si>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</si>
  <si>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</si>
  <si>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</si>
  <si>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</si>
  <si>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</si>
  <si>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</si>
  <si>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</si>
  <si>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</si>
  <si>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</si>
  <si>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</si>
  <si>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</si>
  <si>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</si>
  <si>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</si>
  <si>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</si>
  <si>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</si>
  <si>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</si>
  <si>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</si>
  <si>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</si>
  <si>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</si>
  <si>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</si>
  <si>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</si>
  <si>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</si>
  <si>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</si>
  <si>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</si>
  <si>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</si>
  <si>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</si>
  <si>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</si>
  <si>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</si>
  <si>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</si>
  <si>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</si>
  <si>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</si>
  <si>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</si>
  <si>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</si>
  <si>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</si>
  <si>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</si>
  <si>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</si>
  <si>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</si>
  <si>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</si>
  <si>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</si>
  <si>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</si>
  <si>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</si>
  <si>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</si>
  <si>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</si>
  <si>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</si>
  <si>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</si>
  <si>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</si>
  <si>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</si>
  <si>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</si>
  <si>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</si>
  <si>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</si>
  <si>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</si>
  <si>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</si>
  <si>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</si>
  <si>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</si>
  <si>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</si>
  <si>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</si>
  <si>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</si>
  <si>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</si>
  <si>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</si>
  <si>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</si>
  <si>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</si>
  <si>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</si>
  <si>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</si>
  <si>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</si>
  <si>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</si>
  <si>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</si>
  <si>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</si>
  <si>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</si>
  <si>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</si>
  <si>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</si>
  <si>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</si>
  <si>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</si>
  <si>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</si>
  <si>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</si>
  <si>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</si>
  <si>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</si>
  <si>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</si>
  <si>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</si>
  <si>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</si>
  <si>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</si>
  <si>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</si>
  <si>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</si>
  <si>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</si>
  <si>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</si>
  <si>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</si>
  <si>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</si>
  <si>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</si>
  <si>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</si>
  <si>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</si>
  <si>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</si>
  <si>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</si>
  <si>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</si>
  <si>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</si>
  <si>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</si>
  <si>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</si>
  <si>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</si>
  <si>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</si>
  <si>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</si>
  <si>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</si>
  <si>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</si>
  <si>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</si>
  <si>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</si>
  <si>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</si>
  <si>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</si>
  <si>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</si>
  <si>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</si>
  <si>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</si>
  <si>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</si>
  <si>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</si>
  <si>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</si>
  <si>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</si>
  <si>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</si>
  <si>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</si>
  <si>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</si>
  <si>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</si>
  <si>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</si>
  <si>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</si>
  <si>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</si>
  <si>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</si>
  <si>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</si>
  <si>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</si>
  <si>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</si>
  <si>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</si>
  <si>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</si>
  <si>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</si>
  <si>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</si>
  <si>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</si>
  <si>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</si>
  <si>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</si>
  <si>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</si>
  <si>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</si>
  <si>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</si>
  <si>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</si>
  <si>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</si>
  <si>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</si>
  <si>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</si>
  <si>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</si>
  <si>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</si>
  <si>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</si>
  <si>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</si>
  <si>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</si>
  <si>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</si>
  <si>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</si>
  <si>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</si>
  <si>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</si>
  <si>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</si>
  <si>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</si>
  <si>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</si>
  <si>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</si>
  <si>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</si>
  <si>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</si>
  <si>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</si>
  <si>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</si>
  <si>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</si>
  <si>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</si>
  <si>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</si>
  <si>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</si>
  <si>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</si>
  <si>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</si>
  <si>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</si>
  <si>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</si>
  <si>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</si>
  <si>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</si>
  <si>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</si>
  <si>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</si>
  <si>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</si>
  <si>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</si>
  <si>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</si>
  <si>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</si>
  <si>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</si>
  <si>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</si>
  <si>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</si>
  <si>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</si>
  <si>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</si>
  <si>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</si>
  <si>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</si>
  <si>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</si>
  <si>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</si>
  <si>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</si>
  <si>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</si>
  <si>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</si>
  <si>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</si>
  <si>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</si>
  <si>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</si>
  <si>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</si>
  <si>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</si>
  <si>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</si>
  <si>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</si>
  <si>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</si>
  <si>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</si>
  <si>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</si>
  <si>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</si>
  <si>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</si>
  <si>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</si>
  <si>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</si>
  <si>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</si>
  <si>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</si>
  <si>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</si>
  <si>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</si>
  <si>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</si>
  <si>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</si>
  <si>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</si>
  <si>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</si>
  <si>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</si>
  <si>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</si>
  <si>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</si>
  <si>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</si>
  <si>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</si>
  <si>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</si>
  <si>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</si>
  <si>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</si>
  <si>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</si>
  <si>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</si>
  <si>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</si>
  <si>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</si>
  <si>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</si>
  <si>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</si>
  <si>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</si>
  <si>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</si>
  <si>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</si>
  <si>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</si>
  <si>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</si>
  <si>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</si>
  <si>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</si>
  <si>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</si>
  <si>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</si>
  <si>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</si>
  <si>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</si>
  <si>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</si>
  <si>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</si>
  <si>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</si>
  <si>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</si>
  <si>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</si>
  <si>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</si>
  <si>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</si>
  <si>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</si>
  <si>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</si>
  <si>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</si>
  <si>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</si>
  <si>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</si>
  <si>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</si>
  <si>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</si>
  <si>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</si>
  <si>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</si>
  <si>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</si>
  <si>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</si>
  <si>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</si>
  <si>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</si>
  <si>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</si>
  <si>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</si>
  <si>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</si>
  <si>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</si>
  <si>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</si>
  <si>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</si>
  <si>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</si>
  <si>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</si>
  <si>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</si>
  <si>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</si>
  <si>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</si>
  <si>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</si>
  <si>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</si>
  <si>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</si>
  <si>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</si>
  <si>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</si>
  <si>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</si>
  <si>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</si>
  <si>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</si>
  <si>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</si>
  <si>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</si>
  <si>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</si>
  <si>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</si>
  <si>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</si>
  <si>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</si>
  <si>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</si>
  <si>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</si>
  <si>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</si>
  <si>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</si>
  <si>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</si>
  <si>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</si>
  <si>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</si>
  <si>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</si>
  <si>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</si>
  <si>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</si>
  <si>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</si>
  <si>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</si>
  <si>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</si>
  <si>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</si>
  <si>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</si>
  <si>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</si>
  <si>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</si>
  <si>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</si>
  <si>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</si>
  <si>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</si>
  <si>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</si>
  <si>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</si>
  <si>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</si>
  <si>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</si>
  <si>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</si>
  <si>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</si>
  <si>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</si>
  <si>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</si>
  <si>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</si>
  <si>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</si>
  <si>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</si>
  <si>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</si>
  <si>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</si>
  <si>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</si>
  <si>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</si>
  <si>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</si>
  <si>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</si>
  <si>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</si>
  <si>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</si>
  <si>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</si>
  <si>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</si>
  <si>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</si>
  <si>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</si>
  <si>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</si>
  <si>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</si>
  <si>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</si>
  <si>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</si>
  <si>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</si>
  <si>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</si>
  <si>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</si>
  <si>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</si>
  <si>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</si>
  <si>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</si>
  <si>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</si>
  <si>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</si>
  <si>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</si>
  <si>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</si>
  <si>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</si>
  <si>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</si>
  <si>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</si>
  <si>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</si>
  <si>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</si>
  <si>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</si>
  <si>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</si>
  <si>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</si>
  <si>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</si>
  <si>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</si>
  <si>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</si>
  <si>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</si>
  <si>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</si>
  <si>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</si>
  <si>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</si>
  <si>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</si>
  <si>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</si>
  <si>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</si>
  <si>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</si>
  <si>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</si>
  <si>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</si>
  <si>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</si>
  <si>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</si>
  <si>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</si>
  <si>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</si>
  <si>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</si>
  <si>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</si>
  <si>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</si>
  <si>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</si>
  <si>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</si>
  <si>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</si>
  <si>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</si>
  <si>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</si>
  <si>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</si>
  <si>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</si>
  <si>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</si>
  <si>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</si>
  <si>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</si>
  <si>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</si>
  <si>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</si>
  <si>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</si>
  <si>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</si>
  <si>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</si>
  <si>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</si>
  <si>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</si>
  <si>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</si>
  <si>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</si>
  <si>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</si>
  <si>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</si>
  <si>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</si>
  <si>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</si>
  <si>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</si>
  <si>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</si>
  <si>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</si>
  <si>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</si>
  <si>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</si>
  <si>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</si>
  <si>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</si>
  <si>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</si>
  <si>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</si>
  <si>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</si>
  <si>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</si>
  <si>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</si>
  <si>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</si>
  <si>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</si>
  <si>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</si>
  <si>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</si>
  <si>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</si>
  <si>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</si>
  <si>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</si>
  <si>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</si>
  <si>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</si>
  <si>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</si>
  <si>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</si>
  <si>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</si>
  <si>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</si>
  <si>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</si>
  <si>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</si>
  <si>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</si>
  <si>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</si>
  <si>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</si>
  <si>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</si>
  <si>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</si>
  <si>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</si>
  <si>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</si>
  <si>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</si>
  <si>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</si>
  <si>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</si>
  <si>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</si>
  <si>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</si>
  <si>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</si>
  <si>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</si>
  <si>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</si>
  <si>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</si>
  <si>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</si>
  <si>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</si>
  <si>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</si>
  <si>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</si>
  <si>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</si>
  <si>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</si>
  <si>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</si>
  <si>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</si>
  <si>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</si>
  <si>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</si>
  <si>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</si>
  <si>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</si>
  <si>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</si>
  <si>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</si>
  <si>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</si>
  <si>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</si>
  <si>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</si>
  <si>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</si>
  <si>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</si>
  <si>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</si>
  <si>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</si>
  <si>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</si>
  <si>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</si>
  <si>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</si>
  <si>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</si>
  <si>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</si>
  <si>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</si>
  <si>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</si>
  <si>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</si>
  <si>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</si>
  <si>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</si>
  <si>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</si>
  <si>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</si>
  <si>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</si>
  <si>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</si>
  <si>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</si>
  <si>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</si>
  <si>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</si>
  <si>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</si>
  <si>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</si>
  <si>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</si>
  <si>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</si>
  <si>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</si>
  <si>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</si>
  <si>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</si>
  <si>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</si>
  <si>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</si>
  <si>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</si>
  <si>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</si>
  <si>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</si>
  <si>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</si>
  <si>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</si>
  <si>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</si>
  <si>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</si>
  <si>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</si>
  <si>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</si>
  <si>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</si>
  <si>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</si>
  <si>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</si>
  <si>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</si>
  <si>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</si>
  <si>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</si>
  <si>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</si>
  <si>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</si>
  <si>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</si>
  <si>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</si>
  <si>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</si>
  <si>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</si>
  <si>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</si>
  <si>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</si>
  <si>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</si>
  <si>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</si>
  <si>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</si>
  <si>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</si>
  <si>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</si>
  <si>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</si>
  <si>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</si>
  <si>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</si>
  <si>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</si>
  <si>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</si>
  <si>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</si>
  <si>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</si>
  <si>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</si>
  <si>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</si>
  <si>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</si>
  <si>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</si>
  <si>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</si>
  <si>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</si>
  <si>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</si>
  <si>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</si>
  <si>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</si>
  <si>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</si>
  <si>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</si>
  <si>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</si>
  <si>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</si>
  <si>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</si>
  <si>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</si>
  <si>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</si>
  <si>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</si>
  <si>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</si>
  <si>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</si>
  <si>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</si>
  <si>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</si>
  <si>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</si>
  <si>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</si>
  <si>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</si>
  <si>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</si>
  <si>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</si>
  <si>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</si>
  <si>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</si>
  <si>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</si>
  <si>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</si>
  <si>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</si>
  <si>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</si>
  <si>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</si>
  <si>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</si>
  <si>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</si>
  <si>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</si>
  <si>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</si>
  <si>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</si>
  <si>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</si>
  <si>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</si>
  <si>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</si>
  <si>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</si>
  <si>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</si>
  <si>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</si>
  <si>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</si>
  <si>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</si>
  <si>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</si>
  <si>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</si>
  <si>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</si>
  <si>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</si>
  <si>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</si>
  <si>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</si>
  <si>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</si>
  <si>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</si>
  <si>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</si>
  <si>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</si>
  <si>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</si>
  <si>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</si>
  <si>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</si>
  <si>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</si>
  <si>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</si>
  <si>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</si>
  <si>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</si>
  <si>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</si>
  <si>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</si>
  <si>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</si>
  <si>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</si>
  <si>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</si>
  <si>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</si>
  <si>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</si>
  <si>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</si>
  <si>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</si>
  <si>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</si>
  <si>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</si>
  <si>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</si>
  <si>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</si>
  <si>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</si>
  <si>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</si>
  <si>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</si>
  <si>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</si>
  <si>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</si>
  <si>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</si>
  <si>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</si>
  <si>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</si>
  <si>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</si>
  <si>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</si>
  <si>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</si>
  <si>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</si>
  <si>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</si>
  <si>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</si>
  <si>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</si>
  <si>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</si>
  <si>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</si>
  <si>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</si>
  <si>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</si>
  <si>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</si>
  <si>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</si>
  <si>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</si>
  <si>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</si>
  <si>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</si>
  <si>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</si>
  <si>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</si>
  <si>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</si>
  <si>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</si>
  <si>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</si>
  <si>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</si>
  <si>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</si>
  <si>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</si>
  <si>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</si>
  <si>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</si>
  <si>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</si>
  <si>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</si>
  <si>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</si>
  <si>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</si>
  <si>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</si>
  <si>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</si>
  <si>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</si>
  <si>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</si>
  <si>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</si>
  <si>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</si>
  <si>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</si>
  <si>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</si>
  <si>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</si>
  <si>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</si>
  <si>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</si>
  <si>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</si>
  <si>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</si>
  <si>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</si>
  <si>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</si>
  <si>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</si>
  <si>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</si>
  <si>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</si>
  <si>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</si>
  <si>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</si>
  <si>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</si>
  <si>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</si>
  <si>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</si>
  <si>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</si>
  <si>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</si>
  <si>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</si>
  <si>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</si>
  <si>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</si>
  <si>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</si>
  <si>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</si>
  <si>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</si>
  <si>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</si>
  <si>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</si>
  <si>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</si>
  <si>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</si>
  <si>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</si>
  <si>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</si>
  <si>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</si>
  <si>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</si>
  <si>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</si>
  <si>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</si>
  <si>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</si>
  <si>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</si>
  <si>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</si>
  <si>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</si>
  <si>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</si>
  <si>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</si>
  <si>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</si>
  <si>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</si>
  <si>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</si>
  <si>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</si>
  <si>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</si>
  <si>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</si>
  <si>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</si>
  <si>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</si>
  <si>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</si>
  <si>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</si>
  <si>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</si>
  <si>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</si>
  <si>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</si>
  <si>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</si>
  <si>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</si>
  <si>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</si>
  <si>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</si>
  <si>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</si>
  <si>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</si>
  <si>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</si>
  <si>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</si>
  <si>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</si>
  <si>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</si>
  <si>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</si>
  <si>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</si>
  <si>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</si>
  <si>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</si>
  <si>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</si>
  <si>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</si>
  <si>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</si>
  <si>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</si>
  <si>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</si>
  <si>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</si>
  <si>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</si>
  <si>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</si>
  <si>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</si>
  <si>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</si>
  <si>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</si>
  <si>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</si>
  <si>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</si>
  <si>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</si>
  <si>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</si>
  <si>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</si>
  <si>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</si>
  <si>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</si>
  <si>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</si>
  <si>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</si>
  <si>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</si>
  <si>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</si>
  <si>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</si>
  <si>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</si>
  <si>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</si>
  <si>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</si>
  <si>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</si>
  <si>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</si>
  <si>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</si>
  <si>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</si>
  <si>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</si>
  <si>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</si>
  <si>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</si>
  <si>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</si>
  <si>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</si>
  <si>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</si>
  <si>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</si>
  <si>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</si>
  <si>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</si>
  <si>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</si>
  <si>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</si>
  <si>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</si>
  <si>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</si>
  <si>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</si>
  <si>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</si>
  <si>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</si>
  <si>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</si>
  <si>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</si>
  <si>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</si>
  <si>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</si>
  <si>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</si>
  <si>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</si>
  <si>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</si>
  <si>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</si>
  <si>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</si>
  <si>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</si>
  <si>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</si>
  <si>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</si>
  <si>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</si>
  <si>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</si>
  <si>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</si>
  <si>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</si>
  <si>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</si>
  <si>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</si>
  <si>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</si>
  <si>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</si>
  <si>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</si>
  <si>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</si>
  <si>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</si>
  <si>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</si>
  <si>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</si>
  <si>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</si>
  <si>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</si>
  <si>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</si>
  <si>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</si>
  <si>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</si>
  <si>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</si>
  <si>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</si>
  <si>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</si>
  <si>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</si>
  <si>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</si>
  <si>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</si>
  <si>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</si>
  <si>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</si>
  <si>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</si>
  <si>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</si>
  <si>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</si>
  <si>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</si>
  <si>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</si>
  <si>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</si>
  <si>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</si>
  <si>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</si>
  <si>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</si>
  <si>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</si>
  <si>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</si>
  <si>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</si>
  <si>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</si>
  <si>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</si>
  <si>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</si>
  <si>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</si>
  <si>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</si>
  <si>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</si>
  <si>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</si>
  <si>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</si>
  <si>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</si>
  <si>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</si>
  <si>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</si>
  <si>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</si>
  <si>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</si>
  <si>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</si>
  <si>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</si>
  <si>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</si>
  <si>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</si>
  <si>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</si>
  <si>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</si>
  <si>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</si>
  <si>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</si>
  <si>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</si>
  <si>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</si>
  <si>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</si>
  <si>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</si>
  <si>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</si>
  <si>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</si>
  <si>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</si>
  <si>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</si>
  <si>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</si>
  <si>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</si>
  <si>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</si>
  <si>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</si>
  <si>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</si>
  <si>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</si>
  <si>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</si>
  <si>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</si>
  <si>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</si>
  <si>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</si>
  <si>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</si>
  <si>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</si>
  <si>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</si>
  <si>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</si>
  <si>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</si>
  <si>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</si>
  <si>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</si>
  <si>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</si>
  <si>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</si>
  <si>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</si>
  <si>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</si>
  <si>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</si>
  <si>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</si>
  <si>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</si>
  <si>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</si>
  <si>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</si>
  <si>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</si>
  <si>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</si>
  <si>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</si>
  <si>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</si>
  <si>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</si>
  <si>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</si>
  <si>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</si>
  <si>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</si>
  <si>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</si>
  <si>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</si>
  <si>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</si>
  <si>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</si>
  <si>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</si>
  <si>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</si>
  <si>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</si>
  <si>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</si>
  <si>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</si>
  <si>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</si>
  <si>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</si>
  <si>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</si>
  <si>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</si>
  <si>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</si>
  <si>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</si>
  <si>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</si>
  <si>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</si>
  <si>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</si>
  <si>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</si>
  <si>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</si>
  <si>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</si>
  <si>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</si>
  <si>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</si>
  <si>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</si>
  <si>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</si>
  <si>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</si>
  <si>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</si>
  <si>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</si>
  <si>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</si>
  <si>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</si>
  <si>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</si>
  <si>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</si>
  <si>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</si>
  <si>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</si>
  <si>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</si>
  <si>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</si>
  <si>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</si>
  <si>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</si>
  <si>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</si>
  <si>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</si>
  <si>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</si>
  <si>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</si>
  <si>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</si>
  <si>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</si>
  <si>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</si>
  <si>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</si>
  <si>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</si>
  <si>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</si>
  <si>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</si>
  <si>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</si>
  <si>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</si>
  <si>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</si>
  <si>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</si>
  <si>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</si>
  <si>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</si>
  <si>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</si>
  <si>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</si>
  <si>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</si>
  <si>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</si>
  <si>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</si>
  <si>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</si>
  <si>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</si>
  <si>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</si>
  <si>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</si>
  <si>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</si>
  <si>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</si>
  <si>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</si>
  <si>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</si>
  <si>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</si>
  <si>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</si>
  <si>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</si>
  <si>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</si>
  <si>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</si>
  <si>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</si>
  <si>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</si>
  <si>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</si>
  <si>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</si>
  <si>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</si>
  <si>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</si>
  <si>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</si>
  <si>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</si>
  <si>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</si>
  <si>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</si>
  <si>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</si>
  <si>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</si>
  <si>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</si>
  <si>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</si>
  <si>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</si>
  <si>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</si>
  <si>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</si>
  <si>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</si>
  <si>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</si>
  <si>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</si>
  <si>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</si>
  <si>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</si>
  <si>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</si>
  <si>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</si>
  <si>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</si>
  <si>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</si>
  <si>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</si>
  <si>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</si>
  <si>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</si>
  <si>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</si>
  <si>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</si>
  <si>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</si>
  <si>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</si>
  <si>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</si>
  <si>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</si>
  <si>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</si>
  <si>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</si>
  <si>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</si>
  <si>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</si>
  <si>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</si>
  <si>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</si>
  <si>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</si>
  <si>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</si>
  <si>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</si>
  <si>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</si>
  <si>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</si>
  <si>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</si>
  <si>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</si>
  <si>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</si>
  <si>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</si>
  <si>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</si>
  <si>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</si>
  <si>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</si>
  <si>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</si>
  <si>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</si>
  <si>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</si>
  <si>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</si>
  <si>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</si>
  <si>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</si>
  <si>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</si>
  <si>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</si>
  <si>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</si>
  <si>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</si>
  <si>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</si>
  <si>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</si>
  <si>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</si>
  <si>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</si>
  <si>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</si>
  <si>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</si>
  <si>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</si>
  <si>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</si>
  <si>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</si>
  <si>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</si>
  <si>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</si>
  <si>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</si>
  <si>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</si>
  <si>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</si>
  <si>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</si>
  <si>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</si>
  <si>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</si>
  <si>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</si>
  <si>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</si>
  <si>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</si>
  <si>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</si>
  <si>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</si>
  <si>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</si>
  <si>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</si>
  <si>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</si>
  <si>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</si>
  <si>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</si>
  <si>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</si>
  <si>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</si>
  <si>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</si>
  <si>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</si>
  <si>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</si>
  <si>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</si>
  <si>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</si>
  <si>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</si>
  <si>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</si>
  <si>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</si>
  <si>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</si>
  <si>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</si>
  <si>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</si>
  <si>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</si>
  <si>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</si>
  <si>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</si>
  <si>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</si>
  <si>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</si>
  <si>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</si>
  <si>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</si>
  <si>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</si>
  <si>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</si>
  <si>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</si>
  <si>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</si>
  <si>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</si>
  <si>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</si>
  <si>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</si>
  <si>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</si>
  <si>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</si>
  <si>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</si>
  <si>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</si>
  <si>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</si>
  <si>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</si>
  <si>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</si>
  <si>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</si>
  <si>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</si>
  <si>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</si>
  <si>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</si>
  <si>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</si>
  <si>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</si>
  <si>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</si>
  <si>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</si>
  <si>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</si>
  <si>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</si>
  <si>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</si>
  <si>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</si>
  <si>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</si>
  <si>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</si>
  <si>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</si>
  <si>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</si>
  <si>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</si>
  <si>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</si>
  <si>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</si>
  <si>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</si>
  <si>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</si>
  <si>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</si>
  <si>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</si>
  <si>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</si>
  <si>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</si>
  <si>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</si>
  <si>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</si>
  <si>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</si>
  <si>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</si>
  <si>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</si>
  <si>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</si>
  <si>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</si>
  <si>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</si>
  <si>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</si>
  <si>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</si>
  <si>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</si>
  <si>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</si>
  <si>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</si>
  <si>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</si>
  <si>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</si>
  <si>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</si>
  <si>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</si>
  <si>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</si>
  <si>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</si>
  <si>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</si>
  <si>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</si>
  <si>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</si>
  <si>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</si>
  <si>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</si>
  <si>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</si>
  <si>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</si>
  <si>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</si>
  <si>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</si>
  <si>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</si>
  <si>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</si>
  <si>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</si>
  <si>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</si>
  <si>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</si>
  <si>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</si>
  <si>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</si>
  <si>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</si>
  <si>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</si>
  <si>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</si>
  <si>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</si>
  <si>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</si>
  <si>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</si>
  <si>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</si>
  <si>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</si>
  <si>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</si>
  <si>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</si>
  <si>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</si>
  <si>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</si>
  <si>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</si>
  <si>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</si>
  <si>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</si>
  <si>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</si>
  <si>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</si>
  <si>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</si>
  <si>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</si>
  <si>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</si>
  <si>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</si>
  <si>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</si>
  <si>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</si>
  <si>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</si>
  <si>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</si>
  <si>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</si>
  <si>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</si>
  <si>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</si>
  <si>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</si>
  <si>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</si>
  <si>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</si>
  <si>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</si>
  <si>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</si>
  <si>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</si>
  <si>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</si>
  <si>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</si>
  <si>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</si>
  <si>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</si>
  <si>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</si>
  <si>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</si>
  <si>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</si>
  <si>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</si>
  <si>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</si>
  <si>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</si>
  <si>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</si>
  <si>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</si>
  <si>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</si>
  <si>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</si>
  <si>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</si>
  <si>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</si>
  <si>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</si>
  <si>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</si>
  <si>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</si>
  <si>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</si>
  <si>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</si>
  <si>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</si>
  <si>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</si>
  <si>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</si>
  <si>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</si>
  <si>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</si>
  <si>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</si>
  <si>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</si>
  <si>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</si>
  <si>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</si>
  <si>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</si>
  <si>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</si>
  <si>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</si>
  <si>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</si>
  <si>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</si>
  <si>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</si>
  <si>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</si>
  <si>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</si>
  <si>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</si>
  <si>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</si>
  <si>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</si>
  <si>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</si>
  <si>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</si>
  <si>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</si>
  <si>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</si>
  <si>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</si>
  <si>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</si>
  <si>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</si>
  <si>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</si>
  <si>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</si>
  <si>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</si>
  <si>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</si>
  <si>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</si>
  <si>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</si>
  <si>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</si>
  <si>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</si>
  <si>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</si>
  <si>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</si>
  <si>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</si>
  <si>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</si>
  <si>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</si>
  <si>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</si>
  <si>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</si>
  <si>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</si>
  <si>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</si>
  <si>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</si>
  <si>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</si>
  <si>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</si>
  <si>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</si>
  <si>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</si>
  <si>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</si>
  <si>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</si>
  <si>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</si>
  <si>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</si>
  <si>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</si>
  <si>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</si>
  <si>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</si>
  <si>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</si>
  <si>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</si>
  <si>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</si>
  <si>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</si>
  <si>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</si>
  <si>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</si>
  <si>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</si>
  <si>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</si>
  <si>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</si>
  <si>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</si>
  <si>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</si>
  <si>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</si>
  <si>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</si>
  <si>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</si>
  <si>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</si>
  <si>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</si>
  <si>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</si>
  <si>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</si>
  <si>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</si>
  <si>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</si>
  <si>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</si>
  <si>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</si>
  <si>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</si>
  <si>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</si>
  <si>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</si>
  <si>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</si>
  <si>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</si>
  <si>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</si>
  <si>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</si>
  <si>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</si>
  <si>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</si>
  <si>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</si>
  <si>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</si>
  <si>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</si>
  <si>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</si>
  <si>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</si>
  <si>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</si>
  <si>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</si>
  <si>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</si>
  <si>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</si>
  <si>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</si>
  <si>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</si>
  <si>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</si>
  <si>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</si>
  <si>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</si>
  <si>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</si>
  <si>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</si>
  <si>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</si>
  <si>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</si>
  <si>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</si>
  <si>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</si>
  <si>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</si>
  <si>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</si>
  <si>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</si>
  <si>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</si>
  <si>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</si>
  <si>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</si>
  <si>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</si>
  <si>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</si>
  <si>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</si>
  <si>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</si>
  <si>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</si>
  <si>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</si>
  <si>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</si>
  <si>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</si>
  <si>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</si>
  <si>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</si>
  <si>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</si>
  <si>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</si>
  <si>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</si>
  <si>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</si>
  <si>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</si>
  <si>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</si>
  <si>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</si>
  <si>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</si>
  <si>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</si>
  <si>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</si>
  <si>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</si>
  <si>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</si>
  <si>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</si>
  <si>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</si>
  <si>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</si>
  <si>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</si>
  <si>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</si>
  <si>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</si>
  <si>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</si>
  <si>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</si>
  <si>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</si>
  <si>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</si>
  <si>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</si>
  <si>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</si>
  <si>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</si>
  <si>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</si>
  <si>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</si>
  <si>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</si>
  <si>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</si>
  <si>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</si>
  <si>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</si>
  <si>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</si>
  <si>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</si>
  <si>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</si>
  <si>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</si>
  <si>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</si>
  <si>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</si>
  <si>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</si>
  <si>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</si>
  <si>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</si>
  <si>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</si>
  <si>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</si>
  <si>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</si>
  <si>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</si>
  <si>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</si>
  <si>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</si>
  <si>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</si>
  <si>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</si>
  <si>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</si>
  <si>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</si>
  <si>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</si>
  <si>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</si>
  <si>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</si>
  <si>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</si>
  <si>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</si>
  <si>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</si>
  <si>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</si>
  <si>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</si>
  <si>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</si>
  <si>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</si>
  <si>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</si>
  <si>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</si>
  <si>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</si>
  <si>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</si>
  <si>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</si>
  <si>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</si>
  <si>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</si>
  <si>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</si>
  <si>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</si>
  <si>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</si>
  <si>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</si>
  <si>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</si>
  <si>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</si>
  <si>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</si>
  <si>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</si>
  <si>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</si>
  <si>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</si>
  <si>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</si>
  <si>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</si>
  <si>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</si>
  <si>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</si>
  <si>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</si>
  <si>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</si>
  <si>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</si>
  <si>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</si>
  <si>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</si>
  <si>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</si>
  <si>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</si>
  <si>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</si>
  <si>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</si>
  <si>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</si>
  <si>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</si>
  <si>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</si>
  <si>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</si>
  <si>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</si>
  <si>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</si>
  <si>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</si>
  <si>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</si>
  <si>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</si>
  <si>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</si>
  <si>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</si>
  <si>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</si>
  <si>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</si>
  <si>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</si>
  <si>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</si>
  <si>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</si>
  <si>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</si>
  <si>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</si>
  <si>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</si>
  <si>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</si>
  <si>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</si>
  <si>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</si>
  <si>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</si>
  <si>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</si>
  <si>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</si>
  <si>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</si>
  <si>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</si>
  <si>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</si>
  <si>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</si>
  <si>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</si>
  <si>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</si>
  <si>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</si>
  <si>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</si>
  <si>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</si>
  <si>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</si>
  <si>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</si>
  <si>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</si>
  <si>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</si>
  <si>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</si>
  <si>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</si>
  <si>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</si>
  <si>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</si>
  <si>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</si>
  <si>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</si>
  <si>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</si>
  <si>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</si>
  <si>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</si>
  <si>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</si>
  <si>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</si>
  <si>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</si>
  <si>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</si>
  <si>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</si>
  <si>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</si>
  <si>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</si>
  <si>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</si>
  <si>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</si>
  <si>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</si>
  <si>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</si>
  <si>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</si>
  <si>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</si>
  <si>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</si>
  <si>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</si>
  <si>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</si>
  <si>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</si>
  <si>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</si>
  <si>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</si>
  <si>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</si>
  <si>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</si>
  <si>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</si>
  <si>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</si>
  <si>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</si>
  <si>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</si>
  <si>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</si>
  <si>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</si>
  <si>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</si>
  <si>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</si>
  <si>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</si>
  <si>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</si>
  <si>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</si>
  <si>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</si>
  <si>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</si>
  <si>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</si>
  <si>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</si>
  <si>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</si>
  <si>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</si>
  <si>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</si>
  <si>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</si>
  <si>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</si>
  <si>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</si>
  <si>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</si>
  <si>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</si>
  <si>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</si>
  <si>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</si>
  <si>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</si>
  <si>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</si>
  <si>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</si>
  <si>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</si>
  <si>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</si>
  <si>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</si>
  <si>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</si>
  <si>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</si>
  <si>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</si>
  <si>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</si>
  <si>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</si>
  <si>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</si>
  <si>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</si>
  <si>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</si>
  <si>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</si>
  <si>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</si>
  <si>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</si>
  <si>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</si>
  <si>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</si>
  <si>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</si>
  <si>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</si>
  <si>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</si>
  <si>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</si>
  <si>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</si>
  <si>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</si>
  <si>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</si>
  <si>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</si>
  <si>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</si>
  <si>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</si>
  <si>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</si>
  <si>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</si>
  <si>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</si>
  <si>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</si>
  <si>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</si>
  <si>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</si>
  <si>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</si>
  <si>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</si>
  <si>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</si>
  <si>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</si>
  <si>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</si>
  <si>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</si>
  <si>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</si>
  <si>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</si>
  <si>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</si>
  <si>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</si>
  <si>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</si>
  <si>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</si>
  <si>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</si>
  <si>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</si>
  <si>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</si>
  <si>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</si>
  <si>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</si>
  <si>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</si>
  <si>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</si>
  <si>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</si>
  <si>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</si>
  <si>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</si>
  <si>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</si>
  <si>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</si>
  <si>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</si>
  <si>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</si>
  <si>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</si>
  <si>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</si>
  <si>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</si>
  <si>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</si>
  <si>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</si>
  <si>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</si>
  <si>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</si>
  <si>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</si>
  <si>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</si>
  <si>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</si>
  <si>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</si>
  <si>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</si>
  <si>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</si>
  <si>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</si>
  <si>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</si>
  <si>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</si>
  <si>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</si>
  <si>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</si>
  <si>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</si>
  <si>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</si>
  <si>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</si>
  <si>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</si>
  <si>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</si>
  <si>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</si>
  <si>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</si>
  <si>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</si>
  <si>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</si>
  <si>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</si>
  <si>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</si>
  <si>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</si>
  <si>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</si>
  <si>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</si>
  <si>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</si>
  <si>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</si>
  <si>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</si>
  <si>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</si>
  <si>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</si>
  <si>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</si>
  <si>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</si>
  <si>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</si>
  <si>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</si>
  <si>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</si>
  <si>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</si>
  <si>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</si>
  <si>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</si>
  <si>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</si>
  <si>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</si>
  <si>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</si>
  <si>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</si>
  <si>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</si>
  <si>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</si>
  <si>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</si>
  <si>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</si>
  <si>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</si>
  <si>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</si>
  <si>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</si>
  <si>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</si>
  <si>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</si>
  <si>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</si>
  <si>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</si>
  <si>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</si>
  <si>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</si>
  <si>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</si>
  <si>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</si>
  <si>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</si>
  <si>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</si>
  <si>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</si>
  <si>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</si>
  <si>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</si>
  <si>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</si>
  <si>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</si>
  <si>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</si>
  <si>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</si>
  <si>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</si>
  <si>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</si>
  <si>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</si>
  <si>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</si>
  <si>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</si>
  <si>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</si>
  <si>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</si>
  <si>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</si>
  <si>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</si>
  <si>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</si>
  <si>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</si>
  <si>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</si>
  <si>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</si>
  <si>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</si>
  <si>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</si>
  <si>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</si>
  <si>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</si>
  <si>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</si>
  <si>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</si>
  <si>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</si>
  <si>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</si>
  <si>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</si>
  <si>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</si>
  <si>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</si>
  <si>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</si>
  <si>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</si>
  <si>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</si>
  <si>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</si>
  <si>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</si>
  <si>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</si>
  <si>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</si>
  <si>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</si>
  <si>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</si>
  <si>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</si>
  <si>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</si>
  <si>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</si>
  <si>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</si>
  <si>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</si>
  <si>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</si>
  <si>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</si>
  <si>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</si>
  <si>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</si>
  <si>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</si>
  <si>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</si>
  <si>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</si>
  <si>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</si>
  <si>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</si>
  <si>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</si>
  <si>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</si>
  <si>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</si>
  <si>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</si>
  <si>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</si>
  <si>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</si>
  <si>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</si>
  <si>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</si>
  <si>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</si>
  <si>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</si>
  <si>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</si>
  <si>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</si>
  <si>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</si>
  <si>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</si>
  <si>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</si>
  <si>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</si>
  <si>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</si>
  <si>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</si>
  <si>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</si>
  <si>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</si>
  <si>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</si>
  <si>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</si>
  <si>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</si>
  <si>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</si>
  <si>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</si>
  <si>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</si>
  <si>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</si>
  <si>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</si>
  <si>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</si>
  <si>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</si>
  <si>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</si>
  <si>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</si>
  <si>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</si>
  <si>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</si>
  <si>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</si>
  <si>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</si>
  <si>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</si>
  <si>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</si>
  <si>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</si>
  <si>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</si>
  <si>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</si>
  <si>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</si>
  <si>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</si>
  <si>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</si>
  <si>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</si>
  <si>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</si>
  <si>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</si>
  <si>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</si>
  <si>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</si>
  <si>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</si>
  <si>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</si>
  <si>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</si>
  <si>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</si>
  <si>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</si>
  <si>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</si>
  <si>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</si>
  <si>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</si>
  <si>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</si>
  <si>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</si>
  <si>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</si>
  <si>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</si>
  <si>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</si>
  <si>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</si>
  <si>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</si>
  <si>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</si>
  <si>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</si>
  <si>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</si>
  <si>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</si>
  <si>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</si>
  <si>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</si>
  <si>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</si>
  <si>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</si>
  <si>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</si>
  <si>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</si>
  <si>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</si>
  <si>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</si>
  <si>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</si>
  <si>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</si>
  <si>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</si>
  <si>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</si>
  <si>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</si>
  <si>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</si>
  <si>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</si>
  <si>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</si>
  <si>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</si>
  <si>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</si>
  <si>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</si>
  <si>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</si>
  <si>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</si>
  <si>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</si>
  <si>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</si>
  <si>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</si>
  <si>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</si>
  <si>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</si>
  <si>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</si>
  <si>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</si>
  <si>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</si>
  <si>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</si>
  <si>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</si>
  <si>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</si>
  <si>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</si>
  <si>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</si>
  <si>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</si>
  <si>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</si>
  <si>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</si>
  <si>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</si>
  <si>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</si>
  <si>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</si>
  <si>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</si>
  <si>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</si>
  <si>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</si>
  <si>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</si>
  <si>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</si>
  <si>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</si>
  <si>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</si>
  <si>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</si>
  <si>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</si>
  <si>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</si>
  <si>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</si>
  <si>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</si>
  <si>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</si>
  <si>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</si>
  <si>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</si>
  <si>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</si>
  <si>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</si>
  <si>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</si>
  <si>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</si>
  <si>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</si>
  <si>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</si>
  <si>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</si>
  <si>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</si>
  <si>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</si>
  <si>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</si>
  <si>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</si>
  <si>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</si>
  <si>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</si>
  <si>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</si>
  <si>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</si>
  <si>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</si>
  <si>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</si>
  <si>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</si>
  <si>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</si>
  <si>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</si>
  <si>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</si>
  <si>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</si>
  <si>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</si>
  <si>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</si>
  <si>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</si>
  <si>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</si>
  <si>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</si>
  <si>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</si>
  <si>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</si>
  <si>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</si>
  <si>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</si>
  <si>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</si>
  <si>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</si>
  <si>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</si>
  <si>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</si>
  <si>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</si>
  <si>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</si>
  <si>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</si>
  <si>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</si>
  <si>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</si>
  <si>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</si>
  <si>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</si>
  <si>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</si>
  <si>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</si>
  <si>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</si>
  <si>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</si>
  <si>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</si>
  <si>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</si>
  <si>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</si>
  <si>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</si>
  <si>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</si>
  <si>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</si>
  <si>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</si>
  <si>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</si>
  <si>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</si>
  <si>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</si>
  <si>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</si>
  <si>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</si>
  <si>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</si>
  <si>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</si>
  <si>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</si>
  <si>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</si>
  <si>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</si>
  <si>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</si>
  <si>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</si>
  <si>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</si>
  <si>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</si>
  <si>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</si>
  <si>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</si>
  <si>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</si>
  <si>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</si>
  <si>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</si>
  <si>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</si>
  <si>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</si>
  <si>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</si>
  <si>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</si>
  <si>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</si>
  <si>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</si>
  <si>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</si>
  <si>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</si>
  <si>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</si>
  <si>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</si>
  <si>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</si>
  <si>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</si>
  <si>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</si>
  <si>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</si>
  <si>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</si>
  <si>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</si>
  <si>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</si>
  <si>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</si>
  <si>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</si>
  <si>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</si>
  <si>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</si>
  <si>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</si>
  <si>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</si>
  <si>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</si>
  <si>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</si>
  <si>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</si>
  <si>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</si>
  <si>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</si>
  <si>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</si>
  <si>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</si>
  <si>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</si>
  <si>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</si>
  <si>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</si>
  <si>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</si>
  <si>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</si>
  <si>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</si>
  <si>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</si>
  <si>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</si>
  <si>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</si>
  <si>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</si>
  <si>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</si>
  <si>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</si>
  <si>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</si>
  <si>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</si>
  <si>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</si>
  <si>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</si>
  <si>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</si>
  <si>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</si>
  <si>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</si>
  <si>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</si>
  <si>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</si>
  <si>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</si>
  <si>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</si>
  <si>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</si>
  <si>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</si>
  <si>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</si>
  <si>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</si>
  <si>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</si>
  <si>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</si>
  <si>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</si>
  <si>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</si>
  <si>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</si>
  <si>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</si>
  <si>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</si>
  <si>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</si>
  <si>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</si>
  <si>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</si>
  <si>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</si>
  <si>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</si>
  <si>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</si>
  <si>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</si>
  <si>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</si>
  <si>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</si>
  <si>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</si>
  <si>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</si>
  <si>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</si>
  <si>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</si>
  <si>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</si>
  <si>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</si>
  <si>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</si>
  <si>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</si>
  <si>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</si>
  <si>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</si>
  <si>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</si>
  <si>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</si>
  <si>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</si>
  <si>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</si>
  <si>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</si>
  <si>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</si>
  <si>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</si>
  <si>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</si>
  <si>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</si>
  <si>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</si>
  <si>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</si>
  <si>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</si>
  <si>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</si>
  <si>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</si>
  <si>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</si>
  <si>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</si>
  <si>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</si>
  <si>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</si>
  <si>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</si>
  <si>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</si>
  <si>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</si>
  <si>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</si>
  <si>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</si>
  <si>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</si>
  <si>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</si>
  <si>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</si>
  <si>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</si>
  <si>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</si>
  <si>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</si>
  <si>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</si>
  <si>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</si>
  <si>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</si>
  <si>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</si>
  <si>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</si>
  <si>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</si>
  <si>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</si>
  <si>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</si>
  <si>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</si>
  <si>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</si>
  <si>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</si>
  <si>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</si>
  <si>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</si>
  <si>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</si>
  <si>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</si>
  <si>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</si>
  <si>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</si>
  <si>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</si>
  <si>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</si>
  <si>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</si>
  <si>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</si>
  <si>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</si>
  <si>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</si>
  <si>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</si>
  <si>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</si>
  <si>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</si>
  <si>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</si>
  <si>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</si>
  <si>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</si>
  <si>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</si>
  <si>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</si>
  <si>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</si>
  <si>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</si>
  <si>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</si>
  <si>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</si>
  <si>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</si>
  <si>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</si>
  <si>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</si>
  <si>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</si>
  <si>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</si>
  <si>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</si>
  <si>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</si>
  <si>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</si>
  <si>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</si>
  <si>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</si>
  <si>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</si>
  <si>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</si>
  <si>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</si>
  <si>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</si>
  <si>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</si>
  <si>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</si>
  <si>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</si>
  <si>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</si>
  <si>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</si>
  <si>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</si>
  <si>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</si>
  <si>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</si>
  <si>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</si>
  <si>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</si>
  <si>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</si>
  <si>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</si>
  <si>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</si>
  <si>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</si>
  <si>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</si>
  <si>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</si>
  <si>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</si>
  <si>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</si>
  <si>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</si>
  <si>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</si>
  <si>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</si>
  <si>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</si>
  <si>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</si>
  <si>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</si>
  <si>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</si>
  <si>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</si>
  <si>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</si>
  <si>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</si>
  <si>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</si>
  <si>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</si>
  <si>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</si>
  <si>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</si>
  <si>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</si>
  <si>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</si>
  <si>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</si>
  <si>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</si>
  <si>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</si>
  <si>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</si>
  <si>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</si>
  <si>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</si>
  <si>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</si>
  <si>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</si>
  <si>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</si>
  <si>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</si>
  <si>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</si>
  <si>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</si>
  <si>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</si>
  <si>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</si>
  <si>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</si>
  <si>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</si>
  <si>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</si>
  <si>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</si>
  <si>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</si>
  <si>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</si>
  <si>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</si>
  <si>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</si>
  <si>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</si>
  <si>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</si>
  <si>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</si>
  <si>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</si>
  <si>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</si>
  <si>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</si>
  <si>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</si>
  <si>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</si>
  <si>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</si>
  <si>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</si>
  <si>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</si>
  <si>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</si>
  <si>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</si>
  <si>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</si>
  <si>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</si>
  <si>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</si>
  <si>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</si>
  <si>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</si>
  <si>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</si>
  <si>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</si>
  <si>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</si>
  <si>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</si>
  <si>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</si>
  <si>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</si>
  <si>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</si>
  <si>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</si>
  <si>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</si>
  <si>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</si>
  <si>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</si>
  <si>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</si>
  <si>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</si>
  <si>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</si>
  <si>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</si>
  <si>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</si>
  <si>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</si>
  <si>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</si>
  <si>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</si>
  <si>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</si>
  <si>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</si>
  <si>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</si>
  <si>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</si>
  <si>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</si>
  <si>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</si>
  <si>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</si>
  <si>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</si>
  <si>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</si>
  <si>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</si>
  <si>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</si>
  <si>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</si>
  <si>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</si>
  <si>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</si>
  <si>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</si>
  <si>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</si>
  <si>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</si>
  <si>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</si>
  <si>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</si>
  <si>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</si>
  <si>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</si>
  <si>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</si>
  <si>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</si>
  <si>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</si>
  <si>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</si>
  <si>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</si>
  <si>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</si>
  <si>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</si>
  <si>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</si>
  <si>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</si>
  <si>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</si>
  <si>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</si>
  <si>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</si>
  <si>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</si>
  <si>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</si>
  <si>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</si>
  <si>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</si>
  <si>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</si>
  <si>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</si>
  <si>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</si>
  <si>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</si>
  <si>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</si>
  <si>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</si>
  <si>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</si>
  <si>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</si>
  <si>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</si>
  <si>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</si>
  <si>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</si>
  <si>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</si>
  <si>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</si>
  <si>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</si>
  <si>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</si>
  <si>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</si>
  <si>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</si>
  <si>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</si>
  <si>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</si>
  <si>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</si>
  <si>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</si>
  <si>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</si>
  <si>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</si>
  <si>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</si>
  <si>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</si>
  <si>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</si>
  <si>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</si>
  <si>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</si>
  <si>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</si>
  <si>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</si>
  <si>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</si>
  <si>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</si>
  <si>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</si>
  <si>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</si>
  <si>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</si>
  <si>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</si>
  <si>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</si>
  <si>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</si>
  <si>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</si>
  <si>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</si>
  <si>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</si>
  <si>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</si>
  <si>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</si>
  <si>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</si>
  <si>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</si>
  <si>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</si>
  <si>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</si>
  <si>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</si>
  <si>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</si>
  <si>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</si>
  <si>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</si>
  <si>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</si>
  <si>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</si>
  <si>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</si>
  <si>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</si>
  <si>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</si>
  <si>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</si>
  <si>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</si>
  <si>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</si>
  <si>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</si>
  <si>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</si>
  <si>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</si>
  <si>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</si>
  <si>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</si>
  <si>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</si>
  <si>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</si>
  <si>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</si>
  <si>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</si>
  <si>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</si>
  <si>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</si>
  <si>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</si>
  <si>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</si>
  <si>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</si>
  <si>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</si>
  <si>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</si>
  <si>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</si>
  <si>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</si>
  <si>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</si>
  <si>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</si>
  <si>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</si>
  <si>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</si>
  <si>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</si>
  <si>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</si>
  <si>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</si>
  <si>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</si>
  <si>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</si>
  <si>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</si>
  <si>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</si>
  <si>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</si>
  <si>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</si>
  <si>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</si>
  <si>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</si>
  <si>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</si>
  <si>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</si>
  <si>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</si>
  <si>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</si>
  <si>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</si>
  <si>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</si>
  <si>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</si>
  <si>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</si>
  <si>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</si>
  <si>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</si>
  <si>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</si>
  <si>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</si>
  <si>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</si>
  <si>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</si>
  <si>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</si>
  <si>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</si>
  <si>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</si>
  <si>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</si>
  <si>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</si>
  <si>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</si>
  <si>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</si>
  <si>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</si>
  <si>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</si>
  <si>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</si>
  <si>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</si>
  <si>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</si>
  <si>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</si>
  <si>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</si>
  <si>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</si>
  <si>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</si>
  <si>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</si>
  <si>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</si>
  <si>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</si>
  <si>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</si>
  <si>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</si>
  <si>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</si>
  <si>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</si>
  <si>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</si>
  <si>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</si>
  <si>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</si>
  <si>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</si>
  <si>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</si>
  <si>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</si>
  <si>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</si>
  <si>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</si>
  <si>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</si>
  <si>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</si>
  <si>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</si>
  <si>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</si>
  <si>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</si>
  <si>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</si>
  <si>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</si>
  <si>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</si>
  <si>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</si>
  <si>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</si>
  <si>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</si>
  <si>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</si>
  <si>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</si>
  <si>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</si>
  <si>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</si>
  <si>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</si>
  <si>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</si>
  <si>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</si>
  <si>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</si>
  <si>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</si>
  <si>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</si>
  <si>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</si>
  <si>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</si>
  <si>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</si>
  <si>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</si>
  <si>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</si>
  <si>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</si>
  <si>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</si>
  <si>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</si>
  <si>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</si>
  <si>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</si>
  <si>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</si>
  <si>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</si>
  <si>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</si>
  <si>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</si>
  <si>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</si>
  <si>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</si>
  <si>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</si>
  <si>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</si>
  <si>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</si>
  <si>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</si>
  <si>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</si>
  <si>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</si>
  <si>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</si>
  <si>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</si>
  <si>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</si>
  <si>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</si>
  <si>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</si>
  <si>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</si>
  <si>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</si>
  <si>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</si>
  <si>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</si>
  <si>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</si>
  <si>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</si>
  <si>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</si>
  <si>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</si>
  <si>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</si>
  <si>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</si>
  <si>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</si>
  <si>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</si>
  <si>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</si>
  <si>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</si>
  <si>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</si>
  <si>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</si>
  <si>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</si>
  <si>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</si>
  <si>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</si>
  <si>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</si>
  <si>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</si>
  <si>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</si>
  <si>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</si>
  <si>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</si>
  <si>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</si>
  <si>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</si>
  <si>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</si>
  <si>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</si>
  <si>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</si>
  <si>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</si>
  <si>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</si>
  <si>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</si>
  <si>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</si>
  <si>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</si>
  <si>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</si>
  <si>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</si>
  <si>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</si>
  <si>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</si>
  <si>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</si>
  <si>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</si>
  <si>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</si>
  <si>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</si>
  <si>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</si>
  <si>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</si>
  <si>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</si>
  <si>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</si>
  <si>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</si>
  <si>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</si>
  <si>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</si>
  <si>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</si>
  <si>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</si>
  <si>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</si>
  <si>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</si>
  <si>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</si>
  <si>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</si>
  <si>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</si>
  <si>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</si>
  <si>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</si>
  <si>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</si>
  <si>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</si>
  <si>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</si>
  <si>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</si>
  <si>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</si>
  <si>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</si>
  <si>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</si>
  <si>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</si>
  <si>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</si>
  <si>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</si>
  <si>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</si>
  <si>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</si>
  <si>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</si>
  <si>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</si>
  <si>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</si>
  <si>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</si>
  <si>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</si>
  <si>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</si>
  <si>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</si>
  <si>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</si>
  <si>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</si>
  <si>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</si>
  <si>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</si>
  <si>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</si>
  <si>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</si>
  <si>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</si>
  <si>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</si>
  <si>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</si>
  <si>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</si>
  <si>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</si>
  <si>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</si>
  <si>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</si>
  <si>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</si>
  <si>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</si>
  <si>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</si>
  <si>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</si>
  <si>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</si>
  <si>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</si>
  <si>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</si>
  <si>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</si>
  <si>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</si>
  <si>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</si>
  <si>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</si>
  <si>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</si>
  <si>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</si>
  <si>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</si>
  <si>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</si>
  <si>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</si>
  <si>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</si>
  <si>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</si>
  <si>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</si>
  <si>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</si>
  <si>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</si>
  <si>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</si>
  <si>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</si>
  <si>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</si>
  <si>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</si>
  <si>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</si>
  <si>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</si>
  <si>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</si>
  <si>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</si>
  <si>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</si>
  <si>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</si>
  <si>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</si>
  <si>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</si>
  <si>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</si>
  <si>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</si>
  <si>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</si>
  <si>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</si>
  <si>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</si>
  <si>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</si>
  <si>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</si>
  <si>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</si>
  <si>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</si>
  <si>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</si>
  <si>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</si>
  <si>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</si>
  <si>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</si>
  <si>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</si>
  <si>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</si>
  <si>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</si>
  <si>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</si>
  <si>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</si>
  <si>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</si>
  <si>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</si>
  <si>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</si>
  <si>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</si>
  <si>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</si>
  <si>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</si>
  <si>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</si>
  <si>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</si>
  <si>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</si>
  <si>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</si>
  <si>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</si>
  <si>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</si>
  <si>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</si>
  <si>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</si>
  <si>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</si>
  <si>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</si>
  <si>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</si>
  <si>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</si>
  <si>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</si>
  <si>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</si>
  <si>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</si>
  <si>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</si>
  <si>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</si>
  <si>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</si>
  <si>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</si>
  <si>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</si>
  <si>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</si>
  <si>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</si>
  <si>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</si>
  <si>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</si>
  <si>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</si>
  <si>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</si>
  <si>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</si>
  <si>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</si>
  <si>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</si>
  <si>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</si>
  <si>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</si>
  <si>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</si>
  <si>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</si>
  <si>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</si>
  <si>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</si>
  <si>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</si>
  <si>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</si>
  <si>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</si>
  <si>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</si>
  <si>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</si>
  <si>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</si>
  <si>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</si>
  <si>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</si>
  <si>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</si>
  <si>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</si>
  <si>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</si>
  <si>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</si>
  <si>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</si>
  <si>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</si>
  <si>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</si>
  <si>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</si>
  <si>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</si>
  <si>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</si>
  <si>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</si>
  <si>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</si>
  <si>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</si>
  <si>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</si>
  <si>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</si>
  <si>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</si>
  <si>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</si>
  <si>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</si>
  <si>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</si>
  <si>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</si>
  <si>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</si>
  <si>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</si>
  <si>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</si>
  <si>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</si>
  <si>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</si>
  <si>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</si>
  <si>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</si>
  <si>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</si>
  <si>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</si>
  <si>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</si>
  <si>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</si>
  <si>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</si>
  <si>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</si>
  <si>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</si>
  <si>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</si>
  <si>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</si>
  <si>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</si>
  <si>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</si>
  <si>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</si>
  <si>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</si>
  <si>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</si>
  <si>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</si>
  <si>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</si>
  <si>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</si>
  <si>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</si>
  <si>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</si>
  <si>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</si>
  <si>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</si>
  <si>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</si>
  <si>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</si>
  <si>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</si>
  <si>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</si>
  <si>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</si>
  <si>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</si>
  <si>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</si>
  <si>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</si>
  <si>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</si>
  <si>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</si>
  <si>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</si>
  <si>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</si>
  <si>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</si>
  <si>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</si>
  <si>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</si>
  <si>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</si>
  <si>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</si>
  <si>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</si>
  <si>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</si>
  <si>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</si>
  <si>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</si>
  <si>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</si>
  <si>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</si>
  <si>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</si>
  <si>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</si>
  <si>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</si>
  <si>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</si>
  <si>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</si>
  <si>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</si>
  <si>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</si>
  <si>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</si>
  <si>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</si>
  <si>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</si>
  <si>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</si>
  <si>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</si>
  <si>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</si>
  <si>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</si>
  <si>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</si>
  <si>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</si>
  <si>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</si>
  <si>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</si>
  <si>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</si>
  <si>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</si>
  <si>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</si>
  <si>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</si>
  <si>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</si>
  <si>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</si>
  <si>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</si>
  <si>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</si>
  <si>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</si>
  <si>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</si>
  <si>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</si>
  <si>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</si>
  <si>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</si>
  <si>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</si>
  <si>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</si>
  <si>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</si>
  <si>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</si>
  <si>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</si>
  <si>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</si>
  <si>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</si>
  <si>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</si>
  <si>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</si>
  <si>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</si>
  <si>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</si>
  <si>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</si>
  <si>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</si>
  <si>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</si>
  <si>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</si>
  <si>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</si>
  <si>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</si>
  <si>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</si>
  <si>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</si>
  <si>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</si>
  <si>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</si>
  <si>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</si>
  <si>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</si>
  <si>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</si>
  <si>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</si>
  <si>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</si>
  <si>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</si>
  <si>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</si>
  <si>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</si>
  <si>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</si>
  <si>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</si>
  <si>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</si>
  <si>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</si>
  <si>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</si>
  <si>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</si>
  <si>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</si>
  <si>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</si>
  <si>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</si>
  <si>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</si>
  <si>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</si>
  <si>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</si>
  <si>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</si>
  <si>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</si>
  <si>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</si>
  <si>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</si>
  <si>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</si>
  <si>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</si>
  <si>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</si>
  <si>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</si>
  <si>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</si>
  <si>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</si>
  <si>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</si>
  <si>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</si>
  <si>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</si>
  <si>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</si>
  <si>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</si>
  <si>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</si>
  <si>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</si>
  <si>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</si>
  <si>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</si>
  <si>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</si>
  <si>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</si>
  <si>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</si>
  <si>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</si>
  <si>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</si>
  <si>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</si>
  <si>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</si>
  <si>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</si>
  <si>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</si>
  <si>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</si>
  <si>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</si>
  <si>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</si>
  <si>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</si>
  <si>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</si>
  <si>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</si>
  <si>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</si>
  <si>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</si>
  <si>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</si>
  <si>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</si>
  <si>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</si>
  <si>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</si>
  <si>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</si>
  <si>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</si>
  <si>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</si>
  <si>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</si>
  <si>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</si>
  <si>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</si>
  <si>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</si>
  <si>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</si>
  <si>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</si>
  <si>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</si>
  <si>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</si>
  <si>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</si>
  <si>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</si>
  <si>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</si>
  <si>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</si>
  <si>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</si>
  <si>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</si>
  <si>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</si>
  <si>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</si>
  <si>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</si>
  <si>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</si>
  <si>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</si>
  <si>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</si>
  <si>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</si>
  <si>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</si>
  <si>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</si>
  <si>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</si>
  <si>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</si>
  <si>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</si>
  <si>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</si>
  <si>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</si>
  <si>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</si>
  <si>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</si>
  <si>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</si>
  <si>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</si>
  <si>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</si>
  <si>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</si>
  <si>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</si>
  <si>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</si>
  <si>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</si>
  <si>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</si>
  <si>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</si>
  <si>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</si>
  <si>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</si>
  <si>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</si>
  <si>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</si>
  <si>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</si>
  <si>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</si>
  <si>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</si>
  <si>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</si>
  <si>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</si>
  <si>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</si>
  <si>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</si>
  <si>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</si>
  <si>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</si>
  <si>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</si>
  <si>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</si>
  <si>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</si>
  <si>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</si>
  <si>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</si>
  <si>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</si>
  <si>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</si>
  <si>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</si>
  <si>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</si>
  <si>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</si>
  <si>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</si>
  <si>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</si>
  <si>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</si>
  <si>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</si>
  <si>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</si>
  <si>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</si>
  <si>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</si>
  <si>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</si>
  <si>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</si>
  <si>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</si>
  <si>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</si>
  <si>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</si>
  <si>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</si>
  <si>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</si>
  <si>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</si>
  <si>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</si>
  <si>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</si>
  <si>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</si>
  <si>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</si>
  <si>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</si>
  <si>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</si>
  <si>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</si>
  <si>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</si>
  <si>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</si>
  <si>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</si>
  <si>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</si>
  <si>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</si>
  <si>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</si>
  <si>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</si>
  <si>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</si>
  <si>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</si>
  <si>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</si>
  <si>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</si>
  <si>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</si>
  <si>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</si>
  <si>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</si>
  <si>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</si>
  <si>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</si>
  <si>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</si>
  <si>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</si>
  <si>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</si>
  <si>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</si>
  <si>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</si>
  <si>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</si>
  <si>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</si>
  <si>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</si>
  <si>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</si>
  <si>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</si>
  <si>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</si>
  <si>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</si>
  <si>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</si>
  <si>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</si>
  <si>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</si>
  <si>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</si>
  <si>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</si>
  <si>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</si>
  <si>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</si>
  <si>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</si>
  <si>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</si>
  <si>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</si>
  <si>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</si>
  <si>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</si>
  <si>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</si>
  <si>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</si>
  <si>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</si>
  <si>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</si>
  <si>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</si>
  <si>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</si>
  <si>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</si>
  <si>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</si>
  <si>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</si>
  <si>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</si>
  <si>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</si>
  <si>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</si>
  <si>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</si>
  <si>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</si>
  <si>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</si>
  <si>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</si>
  <si>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</si>
  <si>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</si>
  <si>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</si>
  <si>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</si>
  <si>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</si>
  <si>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</si>
  <si>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</si>
  <si>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</si>
  <si>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</si>
  <si>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</si>
  <si>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</si>
  <si>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</si>
  <si>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</si>
  <si>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</si>
  <si>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</si>
  <si>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</si>
  <si>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</si>
  <si>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</si>
  <si>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</si>
  <si>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</si>
  <si>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</si>
  <si>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</si>
  <si>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</si>
  <si>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</si>
  <si>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</si>
  <si>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</si>
  <si>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</si>
  <si>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</si>
  <si>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</si>
  <si>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</si>
  <si>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</si>
  <si>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</si>
  <si>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</si>
  <si>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</si>
  <si>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</si>
  <si>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</si>
  <si>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</si>
  <si>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</si>
  <si>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</si>
  <si>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</si>
  <si>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</si>
  <si>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</si>
  <si>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</si>
  <si>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</si>
  <si>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</si>
  <si>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</si>
  <si>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</si>
  <si>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</si>
  <si>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</si>
  <si>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</si>
  <si>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</si>
  <si>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</si>
  <si>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</si>
  <si>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</si>
  <si>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</si>
  <si>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</si>
  <si>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</si>
  <si>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</si>
  <si>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</si>
  <si>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</si>
  <si>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</si>
  <si>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</si>
  <si>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</si>
  <si>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</si>
  <si>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</si>
  <si>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</si>
  <si>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</si>
  <si>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</si>
  <si>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</si>
  <si>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</si>
  <si>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</si>
  <si>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</si>
  <si>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</si>
  <si>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</si>
  <si>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</si>
  <si>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</si>
  <si>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</si>
  <si>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</si>
  <si>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</si>
  <si>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</si>
  <si>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</si>
  <si>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</si>
  <si>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</si>
  <si>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</si>
  <si>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</si>
  <si>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</si>
  <si>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</si>
  <si>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</si>
  <si>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</si>
  <si>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</si>
  <si>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</si>
  <si>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</si>
  <si>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</si>
  <si>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</si>
  <si>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</si>
  <si>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</si>
  <si>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</si>
  <si>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</si>
  <si>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</si>
  <si>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</si>
  <si>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</si>
  <si>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</si>
  <si>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</si>
  <si>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</si>
  <si>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</si>
  <si>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</si>
  <si>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</si>
  <si>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</si>
  <si>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</si>
  <si>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</si>
  <si>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</si>
  <si>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</si>
  <si>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</si>
  <si>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</si>
  <si>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</si>
  <si>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</si>
  <si>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</si>
  <si>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</si>
  <si>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</si>
  <si>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</si>
  <si>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</si>
  <si>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</si>
  <si>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</si>
  <si>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</si>
  <si>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</si>
  <si>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</si>
  <si>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</si>
  <si>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</si>
  <si>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</si>
  <si>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</si>
  <si>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</si>
  <si>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</si>
  <si>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</si>
  <si>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</si>
  <si>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</si>
  <si>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</si>
  <si>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</si>
  <si>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</si>
  <si>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</si>
  <si>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</si>
  <si>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</si>
  <si>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</si>
  <si>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</si>
  <si>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</si>
  <si>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</si>
  <si>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</si>
  <si>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</si>
  <si>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</si>
  <si>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</si>
  <si>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</si>
  <si>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</si>
  <si>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</si>
  <si>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</si>
  <si>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</si>
  <si>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</si>
  <si>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</si>
  <si>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</si>
  <si>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</si>
  <si>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</si>
  <si>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</si>
  <si>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</si>
  <si>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</si>
  <si>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</si>
  <si>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</si>
  <si>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</si>
  <si>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</si>
  <si>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</si>
  <si>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</si>
  <si>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</si>
  <si>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</si>
  <si>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</si>
  <si>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</si>
  <si>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</si>
  <si>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</si>
  <si>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</si>
  <si>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</si>
  <si>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</si>
  <si>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</si>
  <si>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</si>
  <si>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</si>
  <si>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</si>
  <si>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</si>
  <si>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</si>
  <si>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</si>
  <si>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</si>
  <si>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</si>
  <si>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</si>
  <si>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</si>
  <si>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</si>
  <si>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</si>
  <si>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</si>
  <si>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</si>
  <si>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</si>
  <si>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</si>
  <si>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</si>
  <si>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</si>
  <si>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</si>
  <si>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</si>
  <si>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</si>
  <si>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</si>
  <si>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</si>
  <si>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</si>
  <si>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</si>
  <si>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</si>
  <si>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</si>
  <si>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</si>
  <si>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</si>
  <si>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</si>
  <si>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</si>
  <si>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</si>
  <si>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</si>
  <si>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</si>
  <si>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</si>
  <si>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</si>
  <si>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</si>
  <si>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</si>
  <si>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</si>
  <si>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</si>
  <si>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</si>
  <si>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</si>
  <si>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</si>
  <si>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</si>
  <si>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</si>
  <si>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</si>
  <si>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</si>
  <si>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</si>
  <si>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</si>
  <si>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</si>
  <si>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</si>
  <si>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</si>
  <si>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</si>
  <si>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</si>
  <si>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</si>
  <si>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</si>
  <si>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</si>
  <si>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</si>
  <si>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</si>
  <si>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</si>
  <si>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</si>
  <si>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</si>
  <si>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</si>
  <si>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</si>
  <si>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</si>
  <si>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</si>
  <si>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</si>
  <si>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</si>
  <si>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</si>
  <si>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</si>
  <si>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</si>
  <si>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</si>
  <si>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</si>
  <si>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</si>
  <si>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</si>
  <si>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</si>
  <si>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</si>
  <si>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</si>
  <si>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</si>
  <si>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</si>
  <si>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</si>
  <si>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</si>
  <si>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</si>
  <si>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</si>
  <si>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</si>
  <si>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</si>
  <si>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</si>
  <si>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</si>
  <si>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</si>
  <si>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</si>
  <si>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</si>
  <si>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</si>
  <si>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</si>
  <si>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</si>
  <si>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</si>
  <si>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</si>
  <si>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</si>
  <si>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</si>
  <si>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</si>
  <si>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</si>
  <si>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</si>
  <si>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</si>
  <si>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</si>
  <si>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</si>
  <si>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</si>
  <si>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</si>
  <si>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</si>
  <si>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</si>
  <si>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</si>
  <si>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</si>
  <si>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</si>
  <si>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</si>
  <si>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</si>
  <si>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</si>
  <si>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</si>
  <si>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</si>
  <si>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</si>
  <si>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</si>
  <si>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</si>
  <si>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</si>
  <si>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</si>
  <si>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</si>
  <si>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</si>
  <si>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</si>
  <si>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</si>
  <si>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</si>
  <si>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</si>
  <si>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</si>
  <si>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</si>
  <si>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</si>
  <si>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</si>
  <si>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</si>
  <si>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</si>
  <si>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</si>
  <si>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</si>
  <si>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</si>
  <si>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</si>
  <si>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</si>
  <si>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</si>
  <si>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</si>
  <si>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</si>
  <si>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</si>
  <si>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</si>
  <si>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</si>
  <si>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</si>
  <si>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</si>
  <si>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</si>
  <si>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</si>
  <si>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</si>
  <si>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</si>
  <si>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</si>
  <si>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</si>
  <si>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</si>
  <si>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</si>
  <si>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</si>
  <si>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</si>
  <si>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</si>
  <si>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</si>
  <si>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</si>
  <si>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</si>
  <si>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</si>
  <si>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</si>
  <si>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</si>
  <si>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</si>
  <si>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</si>
  <si>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</si>
  <si>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</si>
  <si>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</si>
  <si>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</si>
  <si>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</si>
  <si>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</si>
  <si>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</si>
  <si>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</si>
  <si>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</si>
  <si>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</si>
  <si>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</si>
  <si>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</si>
  <si>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</si>
  <si>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</si>
  <si>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</si>
  <si>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</si>
  <si>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</si>
  <si>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</si>
  <si>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</si>
  <si>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</si>
  <si>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</si>
  <si>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</si>
  <si>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</si>
  <si>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</si>
  <si>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</si>
  <si>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</si>
  <si>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</si>
  <si>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</si>
  <si>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</si>
  <si>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</si>
  <si>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</si>
  <si>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</si>
  <si>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</si>
  <si>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</si>
  <si>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</si>
  <si>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</si>
  <si>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</si>
  <si>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</si>
  <si>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</si>
  <si>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</si>
  <si>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</si>
  <si>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</si>
  <si>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</si>
  <si>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</si>
  <si>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</si>
  <si>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</si>
  <si>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</si>
  <si>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</si>
  <si>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</si>
  <si>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</si>
  <si>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</si>
  <si>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</si>
  <si>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</si>
  <si>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</si>
  <si>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</si>
  <si>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</si>
  <si>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</si>
  <si>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</si>
  <si>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</si>
  <si>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</si>
  <si>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</si>
  <si>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</si>
  <si>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</si>
  <si>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</si>
  <si>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</si>
  <si>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</si>
  <si>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</si>
  <si>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</si>
  <si>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</si>
  <si>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</si>
  <si>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</si>
  <si>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</si>
  <si>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</si>
  <si>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</si>
  <si>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</si>
  <si>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</si>
  <si>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</si>
  <si>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</si>
  <si>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</si>
  <si>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</si>
  <si>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</si>
  <si>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</si>
  <si>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</si>
  <si>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</si>
  <si>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</si>
  <si>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</si>
  <si>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</si>
  <si>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</si>
  <si>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</si>
  <si>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</si>
  <si>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</si>
  <si>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</si>
  <si>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</si>
  <si>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</si>
  <si>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</si>
  <si>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</si>
  <si>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</si>
  <si>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</si>
  <si>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</si>
  <si>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</si>
  <si>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</si>
  <si>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</si>
  <si>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</si>
  <si>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</si>
  <si>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</si>
  <si>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</si>
  <si>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</si>
  <si>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</si>
  <si>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</si>
  <si>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</si>
  <si>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</si>
  <si>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</si>
  <si>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</si>
  <si>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</si>
  <si>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</si>
  <si>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</si>
  <si>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</si>
  <si>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</si>
  <si>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</si>
  <si>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</si>
  <si>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</si>
  <si>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</si>
  <si>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</si>
  <si>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</si>
  <si>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</si>
  <si>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</si>
  <si>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</si>
  <si>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</si>
  <si>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</si>
  <si>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</si>
  <si>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</si>
  <si>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</si>
  <si>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</si>
  <si>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</si>
  <si>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</si>
  <si>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</si>
  <si>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</si>
  <si>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</si>
  <si>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</si>
  <si>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</si>
  <si>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</si>
  <si>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</si>
  <si>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</si>
  <si>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</si>
  <si>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</si>
  <si>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</si>
  <si>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</si>
  <si>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</si>
  <si>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</si>
  <si>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</si>
  <si>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</si>
  <si>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</si>
  <si>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</si>
  <si>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</si>
  <si>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</si>
  <si>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</si>
  <si>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</si>
  <si>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</si>
  <si>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</si>
  <si>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</si>
  <si>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</si>
  <si>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</si>
  <si>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</si>
  <si>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</si>
  <si>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</si>
  <si>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</si>
  <si>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</si>
  <si>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</si>
  <si>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</si>
  <si>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</si>
  <si>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</si>
  <si>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</si>
  <si>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</si>
  <si>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</si>
  <si>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</si>
  <si>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</si>
  <si>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</si>
  <si>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</si>
  <si>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</si>
  <si>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</si>
  <si>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</si>
  <si>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</si>
  <si>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</si>
  <si>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</si>
  <si>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</si>
  <si>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</si>
  <si>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</si>
  <si>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</si>
  <si>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</si>
  <si>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</si>
  <si>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</si>
  <si>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</si>
  <si>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</si>
  <si>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</si>
  <si>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</si>
  <si>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</si>
  <si>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</si>
  <si>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</si>
  <si>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</si>
  <si>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</si>
  <si>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</si>
  <si>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</si>
  <si>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</si>
  <si>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</si>
  <si>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</si>
  <si>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</si>
  <si>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</si>
  <si>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</si>
  <si>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</si>
  <si>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</si>
  <si>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</si>
  <si>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</si>
  <si>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</si>
  <si>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</si>
  <si>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</si>
  <si>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</si>
  <si>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</si>
  <si>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</si>
  <si>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</si>
  <si>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</si>
  <si>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</si>
  <si>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</si>
  <si>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</si>
  <si>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</si>
  <si>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</si>
  <si>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</si>
  <si>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</si>
  <si>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</si>
  <si>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</si>
  <si>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</si>
  <si>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</si>
  <si>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</si>
  <si>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</si>
  <si>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</si>
  <si>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</si>
  <si>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</si>
  <si>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</si>
  <si>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</si>
  <si>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</si>
  <si>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</si>
  <si>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</si>
  <si>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</si>
  <si>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</si>
  <si>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</si>
  <si>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</si>
  <si>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</si>
  <si>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</si>
  <si>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</si>
  <si>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</si>
  <si>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</si>
  <si>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</si>
  <si>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</si>
  <si>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</si>
  <si>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</si>
  <si>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</si>
  <si>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</si>
  <si>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</si>
  <si>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</si>
  <si>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</si>
  <si>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</si>
  <si>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</si>
  <si>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</si>
  <si>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</si>
  <si>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</si>
  <si>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</si>
  <si>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</si>
  <si>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</si>
  <si>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</si>
  <si>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</si>
  <si>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</si>
  <si>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</si>
  <si>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</si>
  <si>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</si>
  <si>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</si>
  <si>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</si>
  <si>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</si>
  <si>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</si>
  <si>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</si>
  <si>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</si>
  <si>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</si>
  <si>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</si>
  <si>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</si>
  <si>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</si>
  <si>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</si>
  <si>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</si>
  <si>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</si>
  <si>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</si>
  <si>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</si>
  <si>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</si>
  <si>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</si>
  <si>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</si>
  <si>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</si>
  <si>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</si>
  <si>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</si>
  <si>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</si>
  <si>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</si>
  <si>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</si>
  <si>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</si>
  <si>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</si>
  <si>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</si>
  <si>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</si>
  <si>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</si>
  <si>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</si>
  <si>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</si>
  <si>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</si>
  <si>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</si>
  <si>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</si>
  <si>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</si>
  <si>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</si>
  <si>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</si>
  <si>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</si>
  <si>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</si>
  <si>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</si>
  <si>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</si>
  <si>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</si>
  <si>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</si>
  <si>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</si>
  <si>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</si>
  <si>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</si>
  <si>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</si>
  <si>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</si>
  <si>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</si>
  <si>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</si>
  <si>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</si>
  <si>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</si>
  <si>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</si>
  <si>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</si>
  <si>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</si>
  <si>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</si>
  <si>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</si>
  <si>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</si>
  <si>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</si>
  <si>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</si>
  <si>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</si>
  <si>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</si>
  <si>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</si>
  <si>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</si>
  <si>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</si>
  <si>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</si>
  <si>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</si>
  <si>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</si>
  <si>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</si>
  <si>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</si>
  <si>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</si>
  <si>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</si>
  <si>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</si>
  <si>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</si>
  <si>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</si>
  <si>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</si>
  <si>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</si>
  <si>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</si>
  <si>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</si>
  <si>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</si>
  <si>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</si>
  <si>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</si>
  <si>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</si>
  <si>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</si>
  <si>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</si>
  <si>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</si>
  <si>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</si>
  <si>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</si>
  <si>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</si>
  <si>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</si>
  <si>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</si>
  <si>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</si>
  <si>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</si>
  <si>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</si>
  <si>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</si>
  <si>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</si>
  <si>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</si>
  <si>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</si>
  <si>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</si>
  <si>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</si>
  <si>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</si>
  <si>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</si>
  <si>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</si>
  <si>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</si>
  <si>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</si>
  <si>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</si>
  <si>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</si>
  <si>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</si>
  <si>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</si>
  <si>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</si>
  <si>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</si>
  <si>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</si>
  <si>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</si>
  <si>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</si>
  <si>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</si>
  <si>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</si>
  <si>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</si>
  <si>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</si>
  <si>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</si>
  <si>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</si>
  <si>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</si>
  <si>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</si>
  <si>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</si>
  <si>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</si>
  <si>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</si>
  <si>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</si>
  <si>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</si>
  <si>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</si>
  <si>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</si>
  <si>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</si>
  <si>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</si>
  <si>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</si>
  <si>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</si>
  <si>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</si>
  <si>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</si>
  <si>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</si>
  <si>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</si>
  <si>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</si>
  <si>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</si>
  <si>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</si>
  <si>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</si>
  <si>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</si>
  <si>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</si>
  <si>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</si>
  <si>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</si>
  <si>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</si>
  <si>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</si>
  <si>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</si>
  <si>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</si>
  <si>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</si>
  <si>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</si>
  <si>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</si>
  <si>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</si>
  <si>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</si>
  <si>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</si>
  <si>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</si>
  <si>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</si>
  <si>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</si>
  <si>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</si>
  <si>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</si>
  <si>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</si>
  <si>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</si>
  <si>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</si>
  <si>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</si>
  <si>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</si>
  <si>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</si>
  <si>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</si>
  <si>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</si>
  <si>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</si>
  <si>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</si>
  <si>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</si>
  <si>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</si>
  <si>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</si>
  <si>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</si>
  <si>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</si>
  <si>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</si>
  <si>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</si>
  <si>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</si>
  <si>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</si>
  <si>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</si>
  <si>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</si>
  <si>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</si>
  <si>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</si>
  <si>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</si>
  <si>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</si>
  <si>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</si>
  <si>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</si>
  <si>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</si>
  <si>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</si>
  <si>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</si>
  <si>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</si>
  <si>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</si>
  <si>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</si>
  <si>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</si>
  <si>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</si>
  <si>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</si>
  <si>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</si>
  <si>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</si>
  <si>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</si>
  <si>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</si>
  <si>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</si>
  <si>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</si>
  <si>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</si>
  <si>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</si>
  <si>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</si>
  <si>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</si>
  <si>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</si>
  <si>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</si>
  <si>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</si>
  <si>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</si>
  <si>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</si>
  <si>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</si>
  <si>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</si>
  <si>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</si>
  <si>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</si>
  <si>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</si>
  <si>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</si>
  <si>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</si>
  <si>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</si>
  <si>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</si>
  <si>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</si>
  <si>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</si>
  <si>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</si>
  <si>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</si>
  <si>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</si>
  <si>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</si>
  <si>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</si>
  <si>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</si>
  <si>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</si>
  <si>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</si>
  <si>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</si>
  <si>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</si>
  <si>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</si>
  <si>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</si>
  <si>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</si>
  <si>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</si>
  <si>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</si>
  <si>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</si>
  <si>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</si>
  <si>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</si>
  <si>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</si>
  <si>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</si>
  <si>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</si>
  <si>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</si>
  <si>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</si>
  <si>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</si>
  <si>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</si>
  <si>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</si>
  <si>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</si>
  <si>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</si>
  <si>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</si>
  <si>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</si>
  <si>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</si>
  <si>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</si>
  <si>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</si>
  <si>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</si>
  <si>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</si>
  <si>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</si>
  <si>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</si>
  <si>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</si>
  <si>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</si>
  <si>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</si>
  <si>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</si>
  <si>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</si>
  <si>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</si>
  <si>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</si>
  <si>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</si>
  <si>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</si>
  <si>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</si>
  <si>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</si>
  <si>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</si>
  <si>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</si>
  <si>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</si>
  <si>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</si>
  <si>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</si>
  <si>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</si>
  <si>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</si>
  <si>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</si>
  <si>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</si>
  <si>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</si>
  <si>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</si>
  <si>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</si>
  <si>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</si>
  <si>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</si>
  <si>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</si>
  <si>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</si>
  <si>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</si>
  <si>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</si>
  <si>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</si>
  <si>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</si>
  <si>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</si>
  <si>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</si>
  <si>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</si>
  <si>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</si>
  <si>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</si>
  <si>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</si>
  <si>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</si>
  <si>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</si>
  <si>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</si>
  <si>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</si>
  <si>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</si>
  <si>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</si>
  <si>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</si>
  <si>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</si>
  <si>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</si>
  <si>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</si>
  <si>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</si>
  <si>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</si>
  <si>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</si>
  <si>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</si>
  <si>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</si>
  <si>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</si>
  <si>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</si>
  <si>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</si>
  <si>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</si>
  <si>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</si>
  <si>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</si>
  <si>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</si>
  <si>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</si>
  <si>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</si>
  <si>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</si>
  <si>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</si>
  <si>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</si>
  <si>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</si>
  <si>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</si>
  <si>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</si>
  <si>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</si>
  <si>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</si>
  <si>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</si>
  <si>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</si>
  <si>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</si>
  <si>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</si>
  <si>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</si>
  <si>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</si>
  <si>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</si>
  <si>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</si>
  <si>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</si>
  <si>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</si>
  <si>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</si>
  <si>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</si>
  <si>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</si>
  <si>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</si>
  <si>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</si>
  <si>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</si>
  <si>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</si>
  <si>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</si>
  <si>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</si>
  <si>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</si>
  <si>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</si>
  <si>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</si>
  <si>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</si>
  <si>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</si>
  <si>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</si>
  <si>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</si>
  <si>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</si>
  <si>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</si>
  <si>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</si>
  <si>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</si>
  <si>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</si>
  <si>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</si>
  <si>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</si>
  <si>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</si>
  <si>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</si>
  <si>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</si>
  <si>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</si>
  <si>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</si>
  <si>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</si>
  <si>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</si>
  <si>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</si>
  <si>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</si>
  <si>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</si>
  <si>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</si>
  <si>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</si>
  <si>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</si>
  <si>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</si>
  <si>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</si>
  <si>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</si>
  <si>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</si>
  <si>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</si>
  <si>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</si>
  <si>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</si>
  <si>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</si>
  <si>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</si>
  <si>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</si>
  <si>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</si>
  <si>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</si>
  <si>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</si>
  <si>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</si>
  <si>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</si>
  <si>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</si>
  <si>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</si>
  <si>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</si>
  <si>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</si>
  <si>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</si>
  <si>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</si>
  <si>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</si>
  <si>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</si>
  <si>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</si>
  <si>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</si>
  <si>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</si>
  <si>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</si>
  <si>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</si>
  <si>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</si>
  <si>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</si>
  <si>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</si>
  <si>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</si>
  <si>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</si>
  <si>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</si>
  <si>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</si>
  <si>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</si>
  <si>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</si>
  <si>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</si>
  <si>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</si>
  <si>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</si>
  <si>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</si>
  <si>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</si>
  <si>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</si>
  <si>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</si>
  <si>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</si>
  <si>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</si>
  <si>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</si>
  <si>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</si>
  <si>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</si>
  <si>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</si>
  <si>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</si>
  <si>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</si>
  <si>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</si>
  <si>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</si>
  <si>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</si>
  <si>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</si>
  <si>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</si>
  <si>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</si>
  <si>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</si>
  <si>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</si>
  <si>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</si>
  <si>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</si>
  <si>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</si>
  <si>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</si>
  <si>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</si>
  <si>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</si>
  <si>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</si>
  <si>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</si>
  <si>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</si>
  <si>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</si>
  <si>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</si>
  <si>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</si>
  <si>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</si>
  <si>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</si>
  <si>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</si>
  <si>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</si>
  <si>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</si>
  <si>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</si>
  <si>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</si>
  <si>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</si>
  <si>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</si>
  <si>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</si>
  <si>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</si>
  <si>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</si>
  <si>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</si>
  <si>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</si>
  <si>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</si>
  <si>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</si>
  <si>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</si>
  <si>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</si>
  <si>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</si>
  <si>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</si>
  <si>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</si>
  <si>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</si>
  <si>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</si>
  <si>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</si>
  <si>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</si>
  <si>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</si>
  <si>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</si>
  <si>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</si>
  <si>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</si>
  <si>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</si>
  <si>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</si>
  <si>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</si>
  <si>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</si>
  <si>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</si>
  <si>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</si>
  <si>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</si>
  <si>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</si>
  <si>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</si>
  <si>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</si>
  <si>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</si>
  <si>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</si>
  <si>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</si>
  <si>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</si>
  <si>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</si>
  <si>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</si>
  <si>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</si>
  <si>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</si>
  <si>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</si>
  <si>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</si>
  <si>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</si>
  <si>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</si>
  <si>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</si>
  <si>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</si>
  <si>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</si>
  <si>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</si>
  <si>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</si>
  <si>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</si>
  <si>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</si>
  <si>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</si>
  <si>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</si>
  <si>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</si>
  <si>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</si>
  <si>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</si>
  <si>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</si>
  <si>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</si>
  <si>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</si>
  <si>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</si>
  <si>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</si>
  <si>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</si>
  <si>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</si>
  <si>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</si>
  <si>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</si>
  <si>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</si>
  <si>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</si>
  <si>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</si>
  <si>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</si>
  <si>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</si>
  <si>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</si>
  <si>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</si>
  <si>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</si>
  <si>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</si>
  <si>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</si>
  <si>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</si>
  <si>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</si>
  <si>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</si>
  <si>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</si>
  <si>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</si>
  <si>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</si>
  <si>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</si>
  <si>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</si>
  <si>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</si>
  <si>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</si>
  <si>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</si>
  <si>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</si>
  <si>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</si>
  <si>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</si>
  <si>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</si>
  <si>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</si>
  <si>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</si>
  <si>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</si>
  <si>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</si>
  <si>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</si>
  <si>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</si>
  <si>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</si>
  <si>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</si>
  <si>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</si>
  <si>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</si>
  <si>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</si>
  <si>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</si>
  <si>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</si>
  <si>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</si>
  <si>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</si>
  <si>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</si>
  <si>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</si>
  <si>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</si>
  <si>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</si>
  <si>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</si>
  <si>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</si>
  <si>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</si>
  <si>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</si>
  <si>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</si>
  <si>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</si>
  <si>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</si>
  <si>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</si>
  <si>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</si>
  <si>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</si>
  <si>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</si>
  <si>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</si>
  <si>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</si>
  <si>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</si>
  <si>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</si>
  <si>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</si>
  <si>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</si>
  <si>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</si>
  <si>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</si>
  <si>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</si>
  <si>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</si>
  <si>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</si>
  <si>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</si>
  <si>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</si>
  <si>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</si>
  <si>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</si>
  <si>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</si>
  <si>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</si>
  <si>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</si>
  <si>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</si>
  <si>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</si>
  <si>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</si>
  <si>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</si>
  <si>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</si>
  <si>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</si>
  <si>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</si>
  <si>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</si>
  <si>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</si>
  <si>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</si>
  <si>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</si>
  <si>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</si>
  <si>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</si>
  <si>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</si>
  <si>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</si>
  <si>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</si>
  <si>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</si>
  <si>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</si>
  <si>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</si>
  <si>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</si>
  <si>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</si>
  <si>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</si>
  <si>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</si>
  <si>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</si>
  <si>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</si>
  <si>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</si>
  <si>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</si>
  <si>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</si>
  <si>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</si>
  <si>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</si>
  <si>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</si>
  <si>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</si>
  <si>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</si>
  <si>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</si>
  <si>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</si>
  <si>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</si>
  <si>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</si>
  <si>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</si>
  <si>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</si>
  <si>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</si>
  <si>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</si>
  <si>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</si>
  <si>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</si>
  <si>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</si>
  <si>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</si>
  <si>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</si>
  <si>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</si>
  <si>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</si>
  <si>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</si>
  <si>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</si>
  <si>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</si>
  <si>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</si>
  <si>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</si>
  <si>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</si>
  <si>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</si>
  <si>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</si>
  <si>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</si>
  <si>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</si>
  <si>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</si>
  <si>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</si>
  <si>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</si>
  <si>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</si>
  <si>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</si>
  <si>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</si>
  <si>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</si>
  <si>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</si>
  <si>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</si>
  <si>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</si>
  <si>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</si>
  <si>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</si>
  <si>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</si>
  <si>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</si>
  <si>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</si>
  <si>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</si>
  <si>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</si>
  <si>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</si>
  <si>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</si>
  <si>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</si>
  <si>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</si>
  <si>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</si>
  <si>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</si>
  <si>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</si>
  <si>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</si>
  <si>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</si>
  <si>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</si>
  <si>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</si>
  <si>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</si>
  <si>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</si>
  <si>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</si>
  <si>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</si>
  <si>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</si>
  <si>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</si>
  <si>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</si>
  <si>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</si>
  <si>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</si>
  <si>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</si>
  <si>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</si>
  <si>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</si>
  <si>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</si>
  <si>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</si>
  <si>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</si>
  <si>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</si>
  <si>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</si>
  <si>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</si>
  <si>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</si>
  <si>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</si>
  <si>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</si>
  <si>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</si>
  <si>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</si>
  <si>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</si>
  <si>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</si>
  <si>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</si>
  <si>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</si>
  <si>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</si>
  <si>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</si>
  <si>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</si>
  <si>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</si>
  <si>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</si>
  <si>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</si>
  <si>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</si>
  <si>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</si>
  <si>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</si>
  <si>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</si>
  <si>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</si>
  <si>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</si>
  <si>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</si>
  <si>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</si>
  <si>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</si>
  <si>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</si>
  <si>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</si>
  <si>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</si>
  <si>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</si>
  <si>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</si>
  <si>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</si>
  <si>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</si>
  <si>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</si>
  <si>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</si>
  <si>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</si>
  <si>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</si>
  <si>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</si>
  <si>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</si>
  <si>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</si>
  <si>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</si>
  <si>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</si>
  <si>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</si>
  <si>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</si>
  <si>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</si>
  <si>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</si>
  <si>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</si>
  <si>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</si>
  <si>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</si>
  <si>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</si>
  <si>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</si>
  <si>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</si>
  <si>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</si>
  <si>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</si>
  <si>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</si>
  <si>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</si>
  <si>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</si>
  <si>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</si>
  <si>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</si>
  <si>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</si>
  <si>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</si>
  <si>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</si>
  <si>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</si>
  <si>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</si>
  <si>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</si>
  <si>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</si>
  <si>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</si>
  <si>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</si>
  <si>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</si>
  <si>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</si>
  <si>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</si>
  <si>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</si>
  <si>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</si>
  <si>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</si>
  <si>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</si>
  <si>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</si>
  <si>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</si>
  <si>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</si>
  <si>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</si>
  <si>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</si>
  <si>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</si>
  <si>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</si>
  <si>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</si>
  <si>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</si>
  <si>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</si>
  <si>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</si>
  <si>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</si>
  <si>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</si>
  <si>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</si>
  <si>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</si>
  <si>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</si>
  <si>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</si>
  <si>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</si>
  <si>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</si>
  <si>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</si>
  <si>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</si>
  <si>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</si>
  <si>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</si>
  <si>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</si>
  <si>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</si>
  <si>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</si>
  <si>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</si>
  <si>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</si>
  <si>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</si>
  <si>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</si>
  <si>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</si>
  <si>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</si>
  <si>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</si>
  <si>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</si>
  <si>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</si>
  <si>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</si>
  <si>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</si>
  <si>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</si>
  <si>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</si>
  <si>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</si>
  <si>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</si>
  <si>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</si>
  <si>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</si>
  <si>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</si>
  <si>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</si>
  <si>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</si>
  <si>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</si>
  <si>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</si>
  <si>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</si>
  <si>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</si>
  <si>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</si>
  <si>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</si>
  <si>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</si>
  <si>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</si>
  <si>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</si>
  <si>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</si>
  <si>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</si>
  <si>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</si>
  <si>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</si>
  <si>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</si>
  <si>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</si>
  <si>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</si>
  <si>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</si>
  <si>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</si>
  <si>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</si>
  <si>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</si>
  <si>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</si>
  <si>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</si>
  <si>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</si>
  <si>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</si>
  <si>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</si>
  <si>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</si>
  <si>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</si>
  <si>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</si>
  <si>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</si>
  <si>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</si>
  <si>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</si>
  <si>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</si>
  <si>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</si>
  <si>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</si>
  <si>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</si>
  <si>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</si>
  <si>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</si>
  <si>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</si>
  <si>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</si>
  <si>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</si>
  <si>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</si>
  <si>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</si>
  <si>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</si>
  <si>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</si>
  <si>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</si>
  <si>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</si>
  <si>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</si>
  <si>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</si>
  <si>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</si>
  <si>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</si>
  <si>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</si>
  <si>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</si>
  <si>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</si>
  <si>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</si>
  <si>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</si>
  <si>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</si>
  <si>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</si>
  <si>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</si>
  <si>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</si>
  <si>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</si>
  <si>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</si>
  <si>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</si>
  <si>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</si>
  <si>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</si>
  <si>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</si>
  <si>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</si>
  <si>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</si>
  <si>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</si>
  <si>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</si>
  <si>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</si>
  <si>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</si>
  <si>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</si>
  <si>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</si>
  <si>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</si>
  <si>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</si>
  <si>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</si>
  <si>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</si>
  <si>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</si>
  <si>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</si>
  <si>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</si>
  <si>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</si>
  <si>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</si>
  <si>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</si>
  <si>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</si>
  <si>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</si>
  <si>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</si>
  <si>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</si>
  <si>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</si>
  <si>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</si>
  <si>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</si>
  <si>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</si>
  <si>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</si>
  <si>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</si>
  <si>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</si>
  <si>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</si>
  <si>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</si>
  <si>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</si>
  <si>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</si>
  <si>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</si>
  <si>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</si>
  <si>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</si>
  <si>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</si>
  <si>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</si>
  <si>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</si>
  <si>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</si>
  <si>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</si>
  <si>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</si>
  <si>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</si>
  <si>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</si>
  <si>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</si>
  <si>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</si>
  <si>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</si>
  <si>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</si>
  <si>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</si>
  <si>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</si>
  <si>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</si>
  <si>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</si>
  <si>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</si>
  <si>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</si>
  <si>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</si>
  <si>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</si>
  <si>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</si>
  <si>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</si>
  <si>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</si>
  <si>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</si>
  <si>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</si>
  <si>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</si>
  <si>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</si>
  <si>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</si>
  <si>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</si>
  <si>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</si>
  <si>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</si>
  <si>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</si>
  <si>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</si>
  <si>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</si>
  <si>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</si>
  <si>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</si>
  <si>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</si>
  <si>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</si>
  <si>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</si>
  <si>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</si>
  <si>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</si>
  <si>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</si>
  <si>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</si>
  <si>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</si>
  <si>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</si>
  <si>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</si>
  <si>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</si>
  <si>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</si>
  <si>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</si>
  <si>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</si>
  <si>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</si>
  <si>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</si>
  <si>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</si>
  <si>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</si>
  <si>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</si>
  <si>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</si>
  <si>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</si>
  <si>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</si>
  <si>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</si>
  <si>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</si>
  <si>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</si>
  <si>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</si>
  <si>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</si>
  <si>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</si>
  <si>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</si>
  <si>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</si>
  <si>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</si>
  <si>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</si>
  <si>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</si>
  <si>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</si>
  <si>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</si>
  <si>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</si>
  <si>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</si>
  <si>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</si>
  <si>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</si>
  <si>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</si>
  <si>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</si>
  <si>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</si>
  <si>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</si>
  <si>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</si>
  <si>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</si>
  <si>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</si>
  <si>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</si>
  <si>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</si>
  <si>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</si>
  <si>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</si>
  <si>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</si>
  <si>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</si>
  <si>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</si>
  <si>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</si>
  <si>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</si>
  <si>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</si>
  <si>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</si>
  <si>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</si>
  <si>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</si>
  <si>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</si>
  <si>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</si>
  <si>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</si>
  <si>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</si>
  <si>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</si>
  <si>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</si>
  <si>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</si>
  <si>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</si>
  <si>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</si>
  <si>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</si>
  <si>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</si>
  <si>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</si>
  <si>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</si>
  <si>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</si>
  <si>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</si>
  <si>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</si>
  <si>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</si>
  <si>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</si>
  <si>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</si>
  <si>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</si>
  <si>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</si>
  <si>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</si>
  <si>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</si>
  <si>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</si>
  <si>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</si>
  <si>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</si>
  <si>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</si>
  <si>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</si>
  <si>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</si>
  <si>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</si>
  <si>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</si>
  <si>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</si>
  <si>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</si>
  <si>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</si>
  <si>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</si>
  <si>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</si>
  <si>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</si>
  <si>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</si>
  <si>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</si>
  <si>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</si>
  <si>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</si>
  <si>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</si>
  <si>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</si>
  <si>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</si>
  <si>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</si>
  <si>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</si>
  <si>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</si>
  <si>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</si>
  <si>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</si>
  <si>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</si>
  <si>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</si>
  <si>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</si>
  <si>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</si>
  <si>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</si>
  <si>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</si>
  <si>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</si>
  <si>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</si>
  <si>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</si>
  <si>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</si>
  <si>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</si>
  <si>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</si>
  <si>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</si>
  <si>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</si>
  <si>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</si>
  <si>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</si>
  <si>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</si>
  <si>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</si>
  <si>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</si>
  <si>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</si>
  <si>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</si>
  <si>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</si>
  <si>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</si>
  <si>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</si>
  <si>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</si>
  <si>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</si>
  <si>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</si>
  <si>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</si>
  <si>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</si>
  <si>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</si>
  <si>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</si>
  <si>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</si>
  <si>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</si>
  <si>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</si>
  <si>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</si>
  <si>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</si>
  <si>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</si>
  <si>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</si>
  <si>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</si>
  <si>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</si>
  <si>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</si>
  <si>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</si>
  <si>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</si>
  <si>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</si>
  <si>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</si>
  <si>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</si>
  <si>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</si>
  <si>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</si>
  <si>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</si>
  <si>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</si>
  <si>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</si>
  <si>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</si>
  <si>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</si>
  <si>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</si>
  <si>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</si>
  <si>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</si>
  <si>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</si>
  <si>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</si>
  <si>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</si>
  <si>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</si>
  <si>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</si>
  <si>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</si>
  <si>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</si>
  <si>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</si>
  <si>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</si>
  <si>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</si>
  <si>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</si>
  <si>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</si>
  <si>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</si>
  <si>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</si>
  <si>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</si>
  <si>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</si>
  <si>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</si>
  <si>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</si>
  <si>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</si>
  <si>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</si>
  <si>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</si>
  <si>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</si>
  <si>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</si>
  <si>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</si>
  <si>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</si>
  <si>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</si>
  <si>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</si>
  <si>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</si>
  <si>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</si>
  <si>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</si>
  <si>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</si>
  <si>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</si>
  <si>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</si>
  <si>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</si>
  <si>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</si>
  <si>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</si>
  <si>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</si>
  <si>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</si>
  <si>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</si>
  <si>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</si>
  <si>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</si>
  <si>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</si>
  <si>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</si>
  <si>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</si>
  <si>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</si>
  <si>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</si>
  <si>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</si>
  <si>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</si>
  <si>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</si>
  <si>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</si>
  <si>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</si>
  <si>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</si>
  <si>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</si>
  <si>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</si>
  <si>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</si>
  <si>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</si>
  <si>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</si>
  <si>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</si>
  <si>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</si>
  <si>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</si>
  <si>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</si>
  <si>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</si>
  <si>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</si>
  <si>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</si>
  <si>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</si>
  <si>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</si>
  <si>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</si>
  <si>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</si>
  <si>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</si>
  <si>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</si>
  <si>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</si>
  <si>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</si>
  <si>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</si>
  <si>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</si>
  <si>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</si>
  <si>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</si>
  <si>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</si>
  <si>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</si>
  <si>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</si>
  <si>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</si>
  <si>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</si>
  <si>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</si>
  <si>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</si>
  <si>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</si>
  <si>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</si>
  <si>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</si>
  <si>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</si>
  <si>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</si>
  <si>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</si>
  <si>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</si>
  <si>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</si>
  <si>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</si>
  <si>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</si>
  <si>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</si>
  <si>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</si>
  <si>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</si>
  <si>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</si>
  <si>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</si>
  <si>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</si>
  <si>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</si>
  <si>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</si>
  <si>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</si>
  <si>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</si>
  <si>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</si>
  <si>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</si>
  <si>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</si>
  <si>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</si>
  <si>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</si>
  <si>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</si>
  <si>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</si>
  <si>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</si>
  <si>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</si>
  <si>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</si>
  <si>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</si>
  <si>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</si>
  <si>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</si>
  <si>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</si>
  <si>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</si>
  <si>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</si>
  <si>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</si>
  <si>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</si>
  <si>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</si>
  <si>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</si>
  <si>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</si>
  <si>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</si>
  <si>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</si>
  <si>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</si>
  <si>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</si>
  <si>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</si>
  <si>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</si>
  <si>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</si>
  <si>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</si>
  <si>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</si>
  <si>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</si>
  <si>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</si>
  <si>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</si>
  <si>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</si>
  <si>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</si>
  <si>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</si>
  <si>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</si>
  <si>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</si>
  <si>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</si>
  <si>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</si>
  <si>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</si>
  <si>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</si>
  <si>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</si>
  <si>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</si>
  <si>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</si>
  <si>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</si>
  <si>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</si>
  <si>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</si>
  <si>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</si>
  <si>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</si>
  <si>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</si>
  <si>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</si>
  <si>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</si>
  <si>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</si>
  <si>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</si>
  <si>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</si>
  <si>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</si>
  <si>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</si>
  <si>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</si>
  <si>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</si>
  <si>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</si>
  <si>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</si>
  <si>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</si>
  <si>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</si>
  <si>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</si>
  <si>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</si>
  <si>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</si>
  <si>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</si>
  <si>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</si>
  <si>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</si>
  <si>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</si>
  <si>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</si>
  <si>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</si>
  <si>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</si>
  <si>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</si>
  <si>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</si>
  <si>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</si>
  <si>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</si>
  <si>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</si>
  <si>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</si>
  <si>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</si>
  <si>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</si>
  <si>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</si>
  <si>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</si>
  <si>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</si>
  <si>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</si>
  <si>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</si>
  <si>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</si>
  <si>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</si>
  <si>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</si>
  <si>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</si>
  <si>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</si>
  <si>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</si>
  <si>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</si>
  <si>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</si>
  <si>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</si>
  <si>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</si>
  <si>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</si>
  <si>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</si>
  <si>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</si>
  <si>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</si>
  <si>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</si>
  <si>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</si>
  <si>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</si>
  <si>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</si>
  <si>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</si>
  <si>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</si>
  <si>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</si>
  <si>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</si>
  <si>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</si>
  <si>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</si>
  <si>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</si>
  <si>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</si>
  <si>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</si>
  <si>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</si>
  <si>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</si>
  <si>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</si>
  <si>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</si>
  <si>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</si>
  <si>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</si>
  <si>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</si>
  <si>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</si>
  <si>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</si>
  <si>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</si>
  <si>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</si>
  <si>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</si>
  <si>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</si>
  <si>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</si>
  <si>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</si>
  <si>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</si>
  <si>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</si>
  <si>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</si>
  <si>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</si>
  <si>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</si>
  <si>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</si>
  <si>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</si>
  <si>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</si>
  <si>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</si>
  <si>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</si>
  <si>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</si>
  <si>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</si>
  <si>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</si>
  <si>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</si>
  <si>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</si>
  <si>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</si>
  <si>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</si>
  <si>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</si>
  <si>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</si>
  <si>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</si>
  <si>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</si>
  <si>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</si>
  <si>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</si>
  <si>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</si>
  <si>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</si>
  <si>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</si>
  <si>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</si>
  <si>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</si>
  <si>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</si>
  <si>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</si>
  <si>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</si>
  <si>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</si>
  <si>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</si>
  <si>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</si>
  <si>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</si>
  <si>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</si>
  <si>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</si>
  <si>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</si>
  <si>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</si>
  <si>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</si>
  <si>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</si>
  <si>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</si>
  <si>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</si>
  <si>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</si>
  <si>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</si>
  <si>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</si>
  <si>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</si>
  <si>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</si>
  <si>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</si>
  <si>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</si>
  <si>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</si>
  <si>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</si>
  <si>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</si>
  <si>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</si>
  <si>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</si>
  <si>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</si>
  <si>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</si>
  <si>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</si>
  <si>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</si>
  <si>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</si>
  <si>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</si>
  <si>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</si>
  <si>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</si>
  <si>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</si>
  <si>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</si>
  <si>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</si>
  <si>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</si>
  <si>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</si>
  <si>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</si>
  <si>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</si>
  <si>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</si>
  <si>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</si>
  <si>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</si>
  <si>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</si>
  <si>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</si>
  <si>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</si>
  <si>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</si>
  <si>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</si>
  <si>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</si>
  <si>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</si>
  <si>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</si>
  <si>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</si>
  <si>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</si>
  <si>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</si>
  <si>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</si>
  <si>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</si>
  <si>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</si>
  <si>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</si>
  <si>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</si>
  <si>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</si>
  <si>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</si>
  <si>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</si>
  <si>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</si>
  <si>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</si>
  <si>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</si>
  <si>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</si>
  <si>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</si>
  <si>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</si>
  <si>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</si>
  <si>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</si>
  <si>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</si>
  <si>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</si>
  <si>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</si>
  <si>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</si>
  <si>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</si>
  <si>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</si>
  <si>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</si>
  <si>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</si>
  <si>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</si>
  <si>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</si>
  <si>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</si>
  <si>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</si>
  <si>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</si>
  <si>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</si>
  <si>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</si>
  <si>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</si>
  <si>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</si>
  <si>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</si>
  <si>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</si>
  <si>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</si>
  <si>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</si>
  <si>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</si>
  <si>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</si>
  <si>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</si>
  <si>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</si>
  <si>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</si>
  <si>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</si>
  <si>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</si>
  <si>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</si>
  <si>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</si>
  <si>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</si>
  <si>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</si>
  <si>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</si>
  <si>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</si>
  <si>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</si>
  <si>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</si>
  <si>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</si>
  <si>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</si>
  <si>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</si>
  <si>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</si>
  <si>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</si>
  <si>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</si>
  <si>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</si>
  <si>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</si>
  <si>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</si>
  <si>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</si>
  <si>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</si>
  <si>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</si>
  <si>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</si>
  <si>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</si>
  <si>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</si>
  <si>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</si>
  <si>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</si>
  <si>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</si>
  <si>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</si>
  <si>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</si>
  <si>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</si>
  <si>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</si>
  <si>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</si>
  <si>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</si>
  <si>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</si>
  <si>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</si>
  <si>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</si>
  <si>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</si>
  <si>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</si>
  <si>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</si>
  <si>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</si>
  <si>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</si>
  <si>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</si>
  <si>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</si>
  <si>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</si>
  <si>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</si>
  <si>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</si>
  <si>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</si>
  <si>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</si>
  <si>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</si>
  <si>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</si>
  <si>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</si>
  <si>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</si>
  <si>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</si>
  <si>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</si>
  <si>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</si>
  <si>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</si>
  <si>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</si>
  <si>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</si>
  <si>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</si>
  <si>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</si>
  <si>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</si>
  <si>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</si>
  <si>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</si>
  <si>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</si>
  <si>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</si>
  <si>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</si>
  <si>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</si>
  <si>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</si>
  <si>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</si>
  <si>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</si>
  <si>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</si>
  <si>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</si>
  <si>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</si>
  <si>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</si>
  <si>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</si>
  <si>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</si>
  <si>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</si>
  <si>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</si>
  <si>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</si>
  <si>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</si>
  <si>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</si>
  <si>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</si>
  <si>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</si>
  <si>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</si>
  <si>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</si>
  <si>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</si>
  <si>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</si>
  <si>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</si>
  <si>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</si>
  <si>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</si>
  <si>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</si>
  <si>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</si>
  <si>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</si>
  <si>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</si>
  <si>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</si>
  <si>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</si>
  <si>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</si>
  <si>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</si>
  <si>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</si>
  <si>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</si>
  <si>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</si>
  <si>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</si>
  <si>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</si>
  <si>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</si>
  <si>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</si>
  <si>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</si>
  <si>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</si>
  <si>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</si>
  <si>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</si>
  <si>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</si>
  <si>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</si>
  <si>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</si>
  <si>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</si>
  <si>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</si>
  <si>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</si>
  <si>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</si>
  <si>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</si>
  <si>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</si>
  <si>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</si>
  <si>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</si>
  <si>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</si>
  <si>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</si>
  <si>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</si>
  <si>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</si>
  <si>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</si>
  <si>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</si>
  <si>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</si>
  <si>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</si>
  <si>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</si>
  <si>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</si>
  <si>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</si>
  <si>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</si>
  <si>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</si>
  <si>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</si>
  <si>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</si>
  <si>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</si>
  <si>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</si>
  <si>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</si>
  <si>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</si>
  <si>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</si>
  <si>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</si>
  <si>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</si>
  <si>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</si>
  <si>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</si>
  <si>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</si>
  <si>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</si>
  <si>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</si>
  <si>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</si>
  <si>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</si>
  <si>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</si>
  <si>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</si>
  <si>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</si>
  <si>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</si>
  <si>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</si>
  <si>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</si>
  <si>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</si>
  <si>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</si>
  <si>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</si>
  <si>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</si>
  <si>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</si>
  <si>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</si>
  <si>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</si>
  <si>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</si>
  <si>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</si>
  <si>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</si>
  <si>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</si>
  <si>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</si>
  <si>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</si>
  <si>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</si>
  <si>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</si>
  <si>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</si>
  <si>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</si>
  <si>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</si>
  <si>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</si>
  <si>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</si>
  <si>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</si>
  <si>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</si>
  <si>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</si>
  <si>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</si>
  <si>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</si>
  <si>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</si>
  <si>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</si>
  <si>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</si>
  <si>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</si>
  <si>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</si>
  <si>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</si>
  <si>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</si>
  <si>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</si>
  <si>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</si>
  <si>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</si>
  <si>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</si>
  <si>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</si>
  <si>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</si>
  <si>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</si>
  <si>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</si>
  <si>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</si>
  <si>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</si>
  <si>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</si>
  <si>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</si>
  <si>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</si>
  <si>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</si>
  <si>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</si>
  <si>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</si>
  <si>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</si>
  <si>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</si>
  <si>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</si>
  <si>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</si>
  <si>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</si>
  <si>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</si>
  <si>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</si>
  <si>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</si>
  <si>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</si>
  <si>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</si>
  <si>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</si>
  <si>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</si>
  <si>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</si>
  <si>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</si>
  <si>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</si>
  <si>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</si>
  <si>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</si>
  <si>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</si>
  <si>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</si>
  <si>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</si>
  <si>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</si>
  <si>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</si>
  <si>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</si>
  <si>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</si>
  <si>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</si>
  <si>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</si>
  <si>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</si>
  <si>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</si>
  <si>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</si>
  <si>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</si>
  <si>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</si>
  <si>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</si>
  <si>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</si>
  <si>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</si>
  <si>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</si>
  <si>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</si>
  <si>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</si>
  <si>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</si>
  <si>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</si>
  <si>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</si>
  <si>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</si>
  <si>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</si>
  <si>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</si>
  <si>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</si>
  <si>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</si>
  <si>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</si>
  <si>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</si>
  <si>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</si>
  <si>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</si>
  <si>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</si>
  <si>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</si>
  <si>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</si>
  <si>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</si>
  <si>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</si>
  <si>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</si>
  <si>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</si>
  <si>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</si>
  <si>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</si>
  <si>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</si>
  <si>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</si>
  <si>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</si>
  <si>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</si>
  <si>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</si>
  <si>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</si>
  <si>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</si>
  <si>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</si>
  <si>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</si>
  <si>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</si>
  <si>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</si>
  <si>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</si>
  <si>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</si>
  <si>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</si>
  <si>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</si>
  <si>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</si>
  <si>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</si>
  <si>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</si>
  <si>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</si>
  <si>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</si>
  <si>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</si>
  <si>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</si>
  <si>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</si>
  <si>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</si>
  <si>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</si>
  <si>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</si>
  <si>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</si>
  <si>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</si>
  <si>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</si>
  <si>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</si>
  <si>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</si>
  <si>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</si>
  <si>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</si>
  <si>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</si>
  <si>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</si>
  <si>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</si>
  <si>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</si>
  <si>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</si>
  <si>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</si>
  <si>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</si>
  <si>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</si>
  <si>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</si>
  <si>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</si>
  <si>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</si>
  <si>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</si>
  <si>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</si>
  <si>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</si>
  <si>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</si>
  <si>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</si>
  <si>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</si>
  <si>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</si>
  <si>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</si>
  <si>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</si>
  <si>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</si>
  <si>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</si>
  <si>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</si>
  <si>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</si>
  <si>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</si>
  <si>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</si>
  <si>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</si>
  <si>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</si>
  <si>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</si>
  <si>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</si>
  <si>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</si>
  <si>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</si>
  <si>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</si>
  <si>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</si>
  <si>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</si>
  <si>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</si>
  <si>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</si>
  <si>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</si>
  <si>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</si>
  <si>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</si>
  <si>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</si>
  <si>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</si>
  <si>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</si>
  <si>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</si>
  <si>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</si>
  <si>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</si>
  <si>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</si>
  <si>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</si>
  <si>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</si>
  <si>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</si>
  <si>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</si>
  <si>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</si>
  <si>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</si>
  <si>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</si>
  <si>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</si>
  <si>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</si>
  <si>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</si>
  <si>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</si>
  <si>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</si>
  <si>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</si>
  <si>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</si>
  <si>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</si>
  <si>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</si>
  <si>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</si>
  <si>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</si>
  <si>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</si>
  <si>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</si>
  <si>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</si>
  <si>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</si>
  <si>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</si>
  <si>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</si>
  <si>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</si>
  <si>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</si>
  <si>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</si>
  <si>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</si>
  <si>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</si>
  <si>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</si>
  <si>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</si>
  <si>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</si>
  <si>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</si>
  <si>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</si>
  <si>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</si>
  <si>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</si>
  <si>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</si>
  <si>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</si>
  <si>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</si>
  <si>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</si>
  <si>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</si>
  <si>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</si>
  <si>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</si>
  <si>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</si>
  <si>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</si>
  <si>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</si>
  <si>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</si>
  <si>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</si>
  <si>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</si>
  <si>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</si>
  <si>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</si>
  <si>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</si>
  <si>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</si>
  <si>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</si>
  <si>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</si>
  <si>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</si>
  <si>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</si>
  <si>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</si>
  <si>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</si>
  <si>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</si>
  <si>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</si>
  <si>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</si>
  <si>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</si>
  <si>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</si>
  <si>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</si>
  <si>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</si>
  <si>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</si>
  <si>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</si>
  <si>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</si>
  <si>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</si>
  <si>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</si>
  <si>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</si>
  <si>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</si>
  <si>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</si>
  <si>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</si>
  <si>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</si>
  <si>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</si>
  <si>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</si>
  <si>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</si>
  <si>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</si>
  <si>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</si>
  <si>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</si>
  <si>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</si>
  <si>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</si>
  <si>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</si>
  <si>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</si>
  <si>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</si>
  <si>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</si>
  <si>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</si>
  <si>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</si>
  <si>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</si>
  <si>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</si>
  <si>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</si>
  <si>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</si>
  <si>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</si>
  <si>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</si>
  <si>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</si>
  <si>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</si>
  <si>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</si>
  <si>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</si>
  <si>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</si>
  <si>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</si>
  <si>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</si>
  <si>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</si>
  <si>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</si>
  <si>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</si>
  <si>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</si>
  <si>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</si>
  <si>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</si>
  <si>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</si>
  <si>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</si>
  <si>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</si>
  <si>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</si>
  <si>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</si>
  <si>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</si>
  <si>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</si>
  <si>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</si>
  <si>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</si>
  <si>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</si>
  <si>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</si>
  <si>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</si>
  <si>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</si>
  <si>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</si>
  <si>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</si>
  <si>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</si>
  <si>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</si>
  <si>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</si>
  <si>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</si>
  <si>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</si>
  <si>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</si>
  <si>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</si>
  <si>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</si>
  <si>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</si>
  <si>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</si>
  <si>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</si>
  <si>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</si>
  <si>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</si>
  <si>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</si>
  <si>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</si>
  <si>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</si>
  <si>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</si>
  <si>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</si>
  <si>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</si>
  <si>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</si>
  <si>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</si>
  <si>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</si>
  <si>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</si>
  <si>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</si>
  <si>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</si>
  <si>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</si>
  <si>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</si>
  <si>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</si>
  <si>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</si>
  <si>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</si>
  <si>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</si>
  <si>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</si>
  <si>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</si>
  <si>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</si>
  <si>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</si>
  <si>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</si>
  <si>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</si>
  <si>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</si>
  <si>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</si>
  <si>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</si>
  <si>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</si>
  <si>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</si>
  <si>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</si>
  <si>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</si>
  <si>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</si>
  <si>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</si>
  <si>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</si>
  <si>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</si>
  <si>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</si>
  <si>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</si>
  <si>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</si>
  <si>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</si>
  <si>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</si>
  <si>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</si>
  <si>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</si>
  <si>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</si>
  <si>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</si>
  <si>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</si>
  <si>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</si>
  <si>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</si>
  <si>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</si>
  <si>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</si>
  <si>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</si>
  <si>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</si>
  <si>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</si>
  <si>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</si>
  <si>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</si>
  <si>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</si>
  <si>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</si>
  <si>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</si>
  <si>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</si>
  <si>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</si>
  <si>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</si>
  <si>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</si>
  <si>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</si>
  <si>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</si>
  <si>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</si>
  <si>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</si>
  <si>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</si>
  <si>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</si>
  <si>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</si>
  <si>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</si>
  <si>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</si>
  <si>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</si>
  <si>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</si>
  <si>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</si>
  <si>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</si>
  <si>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</si>
  <si>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</si>
  <si>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</si>
  <si>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</si>
  <si>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</si>
  <si>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</si>
  <si>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</si>
  <si>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</si>
  <si>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</si>
  <si>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</si>
  <si>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</si>
  <si>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</si>
  <si>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</si>
  <si>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</si>
  <si>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</si>
  <si>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</si>
  <si>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</si>
  <si>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</si>
  <si>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</si>
  <si>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</si>
  <si>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</si>
  <si>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</si>
  <si>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</si>
  <si>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</si>
  <si>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</si>
  <si>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</si>
  <si>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</si>
  <si>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</si>
  <si>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</si>
  <si>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</si>
  <si>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</si>
  <si>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</si>
  <si>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</si>
  <si>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</si>
  <si>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</si>
  <si>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</si>
  <si>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</si>
  <si>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</si>
  <si>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</si>
  <si>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</si>
  <si>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</si>
  <si>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</si>
  <si>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</si>
  <si>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</si>
  <si>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</si>
  <si>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</si>
  <si>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</si>
  <si>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</si>
  <si>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</si>
  <si>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</si>
  <si>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</si>
  <si>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</si>
  <si>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</si>
  <si>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</si>
  <si>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</si>
  <si>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</si>
  <si>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</si>
  <si>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</si>
  <si>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</si>
  <si>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</si>
  <si>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</si>
  <si>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</si>
  <si>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</si>
  <si>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</si>
  <si>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</si>
  <si>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</si>
  <si>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</si>
  <si>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</si>
  <si>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</si>
  <si>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</si>
  <si>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</si>
  <si>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</si>
  <si>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</si>
  <si>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</si>
  <si>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</si>
  <si>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</si>
  <si>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</si>
  <si>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</si>
  <si>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</si>
  <si>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</si>
  <si>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</si>
  <si>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</si>
  <si>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</si>
  <si>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</si>
  <si>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</si>
  <si>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</si>
  <si>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</si>
  <si>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</si>
  <si>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</si>
  <si>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</si>
  <si>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</si>
  <si>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</si>
  <si>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</si>
  <si>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</si>
  <si>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</si>
  <si>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</si>
  <si>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</si>
  <si>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</si>
  <si>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</si>
  <si>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</si>
  <si>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</si>
  <si>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</si>
  <si>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</si>
  <si>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</si>
  <si>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</si>
  <si>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</si>
  <si>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</si>
  <si>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</si>
  <si>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</si>
  <si>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</si>
  <si>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</si>
  <si>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</si>
  <si>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</si>
  <si>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</si>
  <si>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</si>
  <si>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</si>
  <si>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</si>
  <si>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</si>
  <si>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</si>
  <si>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</si>
  <si>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</si>
  <si>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</si>
  <si>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</si>
  <si>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</si>
  <si>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</si>
  <si>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</si>
  <si>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</si>
  <si>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</si>
  <si>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</si>
  <si>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</si>
  <si>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</si>
  <si>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</si>
  <si>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</si>
  <si>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</si>
  <si>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</si>
  <si>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</si>
  <si>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</si>
  <si>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</si>
  <si>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</si>
  <si>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</si>
  <si>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</si>
  <si>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</si>
  <si>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</si>
  <si>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</si>
  <si>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</si>
  <si>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</si>
  <si>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</si>
  <si>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</si>
  <si>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</si>
  <si>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</si>
  <si>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</si>
  <si>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</si>
  <si>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</si>
  <si>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</si>
  <si>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</si>
  <si>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</si>
  <si>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</si>
  <si>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</si>
  <si>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</si>
  <si>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</si>
  <si>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</si>
  <si>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</si>
  <si>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</si>
  <si>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</si>
  <si>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</si>
  <si>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</si>
  <si>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</si>
  <si>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</si>
  <si>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</si>
  <si>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</si>
  <si>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</si>
  <si>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</si>
  <si>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</si>
  <si>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</si>
  <si>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</si>
  <si>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</si>
  <si>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</si>
  <si>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</si>
  <si>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</si>
  <si>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</si>
  <si>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</si>
  <si>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</si>
  <si>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</si>
  <si>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</si>
  <si>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</si>
  <si>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</si>
  <si>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</si>
  <si>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</si>
  <si>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</si>
  <si>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</si>
  <si>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</si>
  <si>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</si>
  <si>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</si>
  <si>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</si>
  <si>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</si>
  <si>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</si>
  <si>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</si>
  <si>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</si>
  <si>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</si>
  <si>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</si>
  <si>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</si>
  <si>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</si>
  <si>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</si>
  <si>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</si>
  <si>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</si>
  <si>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</si>
  <si>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</si>
  <si>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</si>
  <si>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</si>
  <si>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</si>
  <si>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</si>
  <si>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</si>
  <si>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</si>
  <si>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</si>
  <si>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</si>
  <si>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</si>
  <si>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</si>
  <si>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</si>
  <si>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</si>
  <si>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</si>
  <si>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</si>
  <si>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</si>
  <si>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</si>
  <si>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</si>
  <si>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</si>
  <si>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</si>
  <si>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</si>
  <si>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</si>
  <si>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</si>
  <si>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</si>
  <si>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</si>
  <si>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</si>
  <si>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</si>
  <si>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</si>
  <si>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</si>
  <si>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</si>
  <si>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</si>
  <si>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</si>
  <si>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</si>
  <si>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</si>
  <si>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</si>
  <si>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</si>
  <si>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</si>
  <si>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</si>
  <si>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</si>
  <si>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</si>
  <si>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</si>
  <si>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</si>
  <si>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</si>
  <si>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</si>
  <si>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</si>
  <si>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</si>
  <si>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</si>
  <si>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</si>
  <si>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</si>
  <si>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</si>
  <si>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</si>
  <si>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</si>
  <si>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</si>
  <si>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</si>
  <si>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</si>
  <si>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</si>
  <si>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</si>
  <si>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</si>
  <si>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</si>
  <si>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</si>
  <si>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</si>
  <si>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</si>
  <si>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</si>
  <si>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</si>
  <si>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</si>
  <si>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</si>
  <si>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</si>
  <si>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</si>
  <si>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</si>
  <si>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</si>
  <si>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</si>
  <si>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</si>
  <si>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</si>
  <si>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</si>
  <si>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</si>
  <si>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</si>
  <si>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</si>
  <si>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</si>
  <si>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</si>
  <si>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</si>
  <si>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</si>
  <si>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</si>
  <si>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</si>
  <si>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</si>
  <si>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</si>
  <si>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</si>
  <si>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</si>
  <si>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</si>
  <si>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</si>
  <si>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</si>
  <si>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</si>
  <si>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</si>
  <si>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</si>
  <si>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</si>
  <si>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</si>
  <si>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</si>
  <si>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</si>
  <si>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</si>
  <si>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</si>
  <si>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</si>
  <si>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</si>
  <si>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</si>
  <si>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</si>
  <si>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</si>
  <si>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</si>
  <si>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</si>
  <si>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</si>
  <si>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</si>
  <si>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</si>
  <si>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</si>
  <si>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</si>
  <si>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</si>
  <si>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</si>
  <si>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</si>
  <si>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</si>
  <si>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</si>
  <si>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</si>
  <si>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</si>
  <si>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</si>
  <si>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</si>
  <si>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</si>
  <si>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</si>
  <si>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</si>
  <si>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</si>
  <si>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</si>
  <si>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</si>
  <si>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</si>
  <si>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</si>
  <si>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</si>
  <si>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</si>
  <si>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</si>
  <si>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</si>
  <si>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</si>
  <si>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</si>
  <si>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</si>
  <si>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</si>
  <si>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</si>
  <si>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</si>
  <si>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</si>
  <si>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</si>
  <si>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</si>
  <si>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</si>
  <si>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</si>
  <si>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</si>
  <si>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</si>
  <si>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</si>
  <si>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</si>
  <si>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</si>
  <si>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</si>
  <si>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</si>
  <si>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</si>
  <si>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</si>
  <si>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</si>
  <si>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</si>
  <si>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</si>
  <si>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</si>
  <si>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</si>
  <si>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</si>
  <si>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</si>
  <si>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</si>
  <si>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</si>
  <si>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</si>
  <si>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</si>
  <si>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</si>
  <si>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</si>
  <si>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</si>
  <si>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</si>
  <si>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</si>
  <si>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</si>
  <si>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</si>
  <si>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</si>
  <si>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</si>
  <si>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</si>
  <si>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</si>
  <si>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</si>
  <si>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</si>
  <si>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</si>
  <si>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</si>
  <si>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</si>
  <si>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</si>
  <si>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</si>
  <si>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</si>
  <si>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</si>
  <si>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</si>
  <si>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</si>
  <si>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</si>
  <si>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</si>
  <si>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</si>
  <si>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</si>
  <si>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</si>
  <si>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</si>
  <si>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</si>
  <si>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</si>
  <si>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</si>
  <si>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</si>
  <si>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</si>
  <si>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</si>
  <si>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</si>
  <si>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</si>
  <si>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</si>
  <si>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</si>
  <si>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</si>
  <si>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</si>
  <si>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</si>
  <si>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</si>
  <si>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</si>
  <si>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</si>
  <si>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</si>
  <si>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</si>
  <si>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</si>
  <si>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</si>
  <si>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</si>
  <si>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</si>
  <si>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</si>
  <si>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</si>
  <si>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</si>
  <si>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</si>
  <si>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</si>
  <si>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</si>
  <si>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</si>
  <si>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</si>
  <si>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</si>
  <si>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</si>
  <si>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</si>
  <si>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</si>
  <si>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</si>
  <si>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</si>
  <si>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</si>
  <si>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</si>
  <si>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</si>
  <si>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</si>
  <si>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</si>
  <si>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</si>
  <si>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</si>
  <si>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</si>
  <si>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</si>
  <si>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</si>
  <si>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</si>
  <si>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</si>
  <si>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</si>
  <si>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</si>
  <si>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</si>
  <si>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</si>
  <si>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</si>
  <si>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</si>
  <si>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</si>
  <si>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</si>
  <si>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</si>
  <si>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</si>
  <si>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</si>
  <si>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</si>
  <si>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</si>
  <si>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</si>
  <si>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</si>
  <si>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</si>
  <si>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</si>
  <si>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</si>
  <si>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</si>
  <si>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</si>
  <si>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</si>
  <si>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</si>
  <si>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</si>
  <si>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</si>
  <si>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</si>
  <si>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</si>
  <si>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</si>
  <si>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</si>
  <si>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</si>
  <si>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</si>
  <si>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</si>
  <si>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</si>
  <si>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</si>
  <si>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</si>
  <si>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</si>
  <si>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</si>
  <si>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</si>
  <si>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</si>
  <si>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</si>
  <si>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</si>
  <si>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</si>
  <si>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</si>
  <si>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</si>
  <si>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</si>
  <si>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</si>
  <si>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</si>
  <si>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</si>
  <si>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</si>
  <si>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</si>
  <si>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</si>
  <si>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</si>
  <si>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</si>
  <si>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</si>
  <si>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</si>
  <si>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</si>
  <si>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</si>
  <si>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</si>
  <si>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</si>
  <si>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</si>
  <si>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</si>
  <si>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</si>
  <si>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</si>
  <si>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</si>
  <si>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</si>
  <si>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</si>
  <si>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</si>
  <si>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</si>
  <si>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</si>
  <si>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</si>
  <si>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</si>
  <si>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</si>
  <si>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</si>
  <si>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</si>
  <si>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</si>
  <si>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</si>
  <si>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</si>
  <si>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</si>
  <si>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</si>
  <si>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</si>
  <si>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</si>
  <si>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</si>
  <si>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</si>
  <si>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</si>
  <si>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</si>
  <si>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</si>
  <si>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</si>
  <si>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</si>
  <si>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</si>
  <si>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</si>
  <si>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</si>
  <si>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</si>
  <si>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</si>
  <si>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</si>
  <si>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</si>
  <si>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</si>
  <si>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</si>
  <si>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</si>
  <si>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</si>
  <si>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</si>
  <si>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</si>
  <si>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</si>
  <si>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</si>
  <si>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</si>
  <si>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</si>
  <si>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</si>
  <si>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</si>
  <si>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</si>
  <si>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</si>
  <si>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</si>
  <si>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</si>
  <si>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</si>
  <si>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</si>
  <si>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</si>
  <si>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</si>
  <si>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</si>
  <si>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</si>
  <si>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</si>
  <si>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</si>
  <si>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</si>
  <si>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</si>
  <si>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</si>
  <si>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</si>
  <si>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</si>
  <si>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</si>
  <si>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</si>
  <si>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</si>
  <si>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</si>
  <si>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</si>
  <si>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</si>
  <si>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</si>
  <si>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</si>
  <si>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</si>
  <si>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</si>
  <si>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</si>
  <si>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</si>
  <si>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</si>
  <si>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</si>
  <si>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</si>
  <si>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</si>
  <si>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</si>
  <si>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</si>
  <si>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</si>
  <si>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</si>
  <si>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</si>
  <si>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</si>
  <si>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</si>
  <si>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</si>
  <si>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</si>
  <si>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</si>
  <si>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</si>
  <si>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</si>
  <si>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</si>
  <si>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</si>
  <si>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</si>
  <si>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</si>
  <si>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</si>
  <si>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</si>
  <si>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</si>
  <si>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</si>
  <si>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</si>
  <si>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</si>
  <si>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</si>
  <si>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</si>
  <si>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</si>
  <si>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</si>
  <si>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</si>
  <si>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</si>
  <si>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</si>
  <si>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</si>
  <si>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</si>
  <si>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</si>
  <si>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</si>
  <si>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</si>
  <si>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</si>
  <si>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</si>
  <si>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</si>
  <si>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</si>
  <si>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</si>
  <si>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</si>
  <si>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</si>
  <si>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</si>
  <si>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</si>
  <si>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</si>
  <si>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</si>
  <si>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</si>
  <si>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</si>
  <si>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</si>
  <si>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</si>
  <si>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</si>
  <si>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</si>
  <si>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</si>
  <si>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</si>
  <si>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</si>
  <si>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</si>
  <si>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</si>
  <si>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</si>
  <si>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</si>
  <si>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</si>
  <si>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</si>
  <si>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</si>
  <si>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</si>
  <si>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</si>
  <si>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</si>
  <si>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</si>
  <si>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</si>
  <si>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</si>
  <si>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</si>
  <si>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</si>
  <si>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</si>
  <si>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</si>
  <si>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</si>
  <si>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</si>
  <si>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</si>
  <si>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</si>
  <si>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</si>
  <si>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</si>
  <si>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</si>
  <si>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</si>
  <si>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</si>
  <si>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</si>
  <si>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</si>
  <si>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</si>
  <si>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</si>
  <si>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</si>
  <si>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</si>
  <si>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</si>
  <si>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</si>
  <si>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</si>
  <si>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</si>
  <si>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</si>
  <si>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</si>
  <si>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</si>
  <si>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</si>
  <si>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</si>
  <si>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</si>
  <si>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</si>
  <si>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</si>
  <si>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</si>
  <si>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</si>
  <si>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</si>
  <si>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</si>
  <si>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</si>
  <si>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</si>
  <si>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</si>
  <si>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</si>
  <si>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</si>
  <si>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</si>
  <si>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</si>
  <si>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</si>
  <si>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</si>
  <si>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</si>
  <si>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</si>
  <si>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</si>
  <si>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</si>
  <si>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</si>
  <si>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</si>
  <si>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</si>
  <si>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</si>
  <si>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</si>
  <si>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</si>
  <si>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</si>
  <si>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</si>
  <si>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</si>
  <si>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</si>
  <si>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</si>
  <si>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</si>
  <si>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</si>
  <si>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</si>
  <si>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</si>
  <si>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</si>
  <si>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</si>
  <si>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</si>
  <si>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</si>
  <si>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</si>
  <si>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</si>
  <si>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</si>
  <si>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</si>
  <si>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</si>
  <si>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</si>
  <si>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</si>
  <si>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</si>
  <si>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</si>
  <si>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</si>
  <si>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</si>
  <si>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</si>
  <si>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</si>
  <si>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</si>
  <si>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</si>
  <si>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</si>
  <si>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</si>
  <si>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</si>
  <si>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</si>
  <si>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</si>
  <si>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</si>
  <si>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</si>
  <si>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</si>
  <si>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</si>
  <si>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</si>
  <si>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</si>
  <si>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</si>
  <si>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</si>
  <si>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</si>
  <si>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</si>
  <si>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</si>
  <si>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</si>
  <si>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</si>
  <si>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</si>
  <si>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</si>
  <si>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</si>
  <si>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</si>
  <si>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</si>
  <si>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</si>
  <si>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</si>
  <si>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</si>
  <si>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</si>
  <si>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</si>
  <si>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</si>
  <si>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</si>
  <si>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</si>
  <si>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</si>
  <si>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</si>
  <si>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</si>
  <si>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</si>
  <si>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</si>
  <si>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</si>
  <si>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</si>
  <si>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</si>
  <si>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</si>
  <si>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</si>
  <si>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</si>
  <si>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</si>
  <si>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</si>
  <si>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</si>
  <si>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</si>
  <si>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</si>
  <si>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</si>
  <si>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</si>
  <si>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</si>
  <si>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</si>
  <si>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</si>
  <si>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</si>
  <si>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</si>
  <si>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</si>
  <si>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</si>
  <si>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</si>
  <si>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</si>
  <si>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</si>
  <si>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</si>
  <si>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</si>
  <si>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</si>
  <si>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</si>
  <si>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</si>
  <si>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</si>
  <si>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</si>
  <si>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</si>
  <si>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</si>
  <si>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</si>
  <si>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</si>
  <si>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</si>
  <si>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</si>
  <si>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</si>
  <si>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</si>
  <si>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</si>
  <si>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</si>
  <si>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</si>
  <si>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</si>
  <si>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</si>
  <si>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</si>
  <si>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</si>
  <si>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</si>
  <si>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</si>
  <si>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</si>
  <si>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</si>
  <si>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</si>
  <si>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</si>
  <si>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</si>
  <si>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</si>
  <si>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</si>
  <si>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</si>
  <si>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</si>
  <si>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</si>
  <si>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</si>
  <si>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</si>
  <si>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</si>
  <si>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</si>
  <si>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</si>
  <si>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</si>
  <si>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</si>
  <si>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</si>
  <si>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</si>
  <si>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</si>
  <si>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</si>
  <si>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</si>
  <si>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</si>
  <si>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</si>
  <si>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</si>
  <si>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</si>
  <si>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</si>
  <si>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</si>
  <si>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</si>
  <si>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</si>
  <si>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</si>
  <si>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</si>
  <si>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</si>
  <si>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</si>
  <si>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</si>
  <si>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</si>
  <si>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</si>
  <si>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</si>
  <si>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</si>
  <si>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</si>
  <si>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</si>
  <si>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</si>
  <si>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</si>
  <si>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</si>
  <si>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</si>
  <si>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</si>
  <si>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</si>
  <si>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</si>
  <si>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</si>
  <si>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</si>
  <si>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</si>
  <si>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</si>
  <si>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</si>
  <si>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</si>
  <si>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</si>
  <si>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</si>
  <si>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</si>
  <si>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</si>
  <si>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</si>
  <si>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</si>
  <si>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</si>
  <si>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</si>
  <si>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</si>
  <si>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</si>
  <si>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</si>
  <si>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</si>
  <si>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</si>
  <si>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</si>
  <si>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</si>
  <si>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</si>
  <si>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</si>
  <si>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</si>
  <si>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</si>
  <si>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</si>
  <si>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</si>
  <si>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</si>
  <si>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</si>
  <si>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</si>
  <si>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</si>
  <si>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</si>
  <si>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</si>
  <si>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</si>
  <si>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</si>
  <si>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</si>
  <si>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</si>
  <si>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</si>
  <si>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</si>
  <si>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</si>
  <si>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</si>
  <si>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</si>
  <si>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</si>
  <si>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</si>
  <si>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</si>
  <si>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</si>
  <si>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</si>
  <si>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</si>
  <si>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</si>
  <si>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</si>
  <si>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</si>
  <si>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</si>
  <si>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</si>
  <si>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</si>
  <si>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</si>
  <si>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</si>
  <si>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</si>
  <si>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</si>
  <si>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</si>
  <si>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</si>
  <si>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</si>
  <si>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</si>
  <si>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</si>
  <si>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</si>
  <si>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</si>
  <si>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</si>
  <si>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</si>
  <si>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</si>
  <si>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</si>
  <si>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</si>
  <si>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</si>
  <si>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</si>
  <si>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</si>
  <si>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</si>
  <si>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</si>
  <si>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</si>
  <si>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</si>
  <si>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</si>
  <si>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</si>
  <si>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</si>
  <si>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</si>
  <si>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</si>
  <si>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</si>
  <si>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</si>
  <si>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</si>
  <si>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</si>
  <si>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</si>
  <si>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</si>
  <si>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</si>
  <si>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</si>
  <si>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</si>
  <si>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</si>
  <si>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</si>
  <si>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</si>
  <si>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</si>
  <si>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</si>
  <si>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</si>
  <si>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</si>
  <si>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</si>
  <si>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</si>
  <si>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</si>
  <si>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</si>
  <si>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</si>
  <si>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</si>
  <si>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</si>
  <si>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</si>
  <si>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</si>
  <si>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</si>
  <si>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</si>
  <si>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</si>
  <si>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</si>
  <si>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</si>
  <si>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</si>
  <si>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</si>
  <si>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</si>
  <si>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</si>
  <si>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</si>
  <si>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</si>
  <si>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</si>
  <si>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</si>
  <si>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</si>
  <si>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</si>
  <si>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</si>
  <si>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</si>
  <si>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</si>
  <si>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</si>
  <si>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</si>
  <si>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</si>
  <si>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</si>
  <si>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</si>
  <si>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</si>
  <si>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</si>
  <si>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</si>
  <si>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</si>
  <si>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</si>
  <si>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</si>
  <si>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</si>
  <si>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</si>
  <si>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</si>
  <si>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</si>
  <si>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</si>
  <si>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</si>
  <si>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</si>
  <si>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</si>
  <si>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</si>
  <si>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</si>
  <si>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</si>
  <si>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</si>
  <si>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</si>
  <si>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</si>
  <si>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</si>
  <si>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</si>
  <si>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</si>
  <si>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</si>
  <si>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</si>
  <si>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</si>
  <si>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</si>
  <si>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</si>
  <si>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</si>
  <si>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</si>
  <si>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</si>
  <si>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</si>
  <si>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</si>
  <si>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</si>
  <si>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</si>
  <si>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</si>
  <si>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</si>
  <si>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</si>
  <si>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</si>
  <si>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</si>
  <si>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</si>
  <si>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</si>
  <si>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</si>
  <si>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</si>
  <si>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</si>
  <si>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</si>
  <si>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</si>
  <si>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</si>
  <si>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</si>
  <si>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</si>
  <si>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</si>
  <si>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</si>
  <si>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</si>
  <si>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</si>
  <si>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</si>
  <si>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</si>
  <si>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</si>
  <si>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</si>
  <si>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</si>
  <si>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</si>
  <si>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</si>
  <si>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</si>
  <si>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</si>
  <si>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</si>
  <si>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</si>
  <si>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</si>
  <si>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</si>
  <si>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</si>
  <si>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</si>
  <si>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</si>
  <si>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</si>
  <si>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</si>
  <si>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</si>
  <si>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</si>
  <si>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</si>
  <si>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</si>
  <si>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</si>
  <si>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</si>
  <si>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</si>
  <si>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</si>
  <si>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</si>
  <si>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</si>
  <si>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</si>
  <si>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</si>
  <si>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</si>
  <si>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</si>
  <si>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</si>
  <si>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</si>
  <si>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</si>
  <si>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</si>
  <si>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</si>
  <si>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</si>
  <si>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</si>
  <si>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</si>
  <si>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</si>
  <si>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</si>
  <si>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</si>
  <si>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</si>
  <si>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</si>
  <si>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</si>
  <si>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</si>
  <si>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</si>
  <si>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</si>
  <si>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</si>
  <si>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</si>
  <si>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</si>
  <si>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</si>
  <si>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</si>
  <si>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</si>
  <si>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</si>
  <si>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</si>
  <si>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</si>
  <si>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</si>
  <si>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</si>
  <si>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</si>
  <si>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</si>
  <si>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</si>
  <si>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</si>
  <si>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</si>
  <si>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</si>
  <si>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</si>
  <si>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</si>
  <si>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</si>
  <si>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</si>
  <si>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</si>
  <si>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</si>
  <si>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</si>
  <si>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</si>
  <si>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</si>
  <si>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</si>
  <si>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</si>
  <si>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</si>
  <si>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</si>
  <si>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</si>
  <si>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</si>
  <si>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</si>
  <si>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</si>
  <si>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</si>
  <si>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</si>
  <si>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</si>
  <si>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</si>
  <si>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</si>
  <si>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</si>
  <si>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</si>
  <si>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</si>
  <si>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</si>
  <si>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</si>
  <si>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</si>
  <si>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</si>
  <si>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</si>
  <si>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</si>
  <si>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</si>
  <si>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</si>
  <si>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</si>
  <si>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</si>
  <si>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</si>
  <si>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</si>
  <si>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</si>
  <si>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</si>
  <si>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</si>
  <si>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</si>
  <si>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</si>
  <si>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</si>
  <si>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</si>
  <si>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</si>
  <si>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</si>
  <si>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</si>
  <si>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</si>
  <si>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</si>
  <si>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</si>
  <si>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</si>
  <si>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</si>
  <si>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</si>
  <si>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</si>
  <si>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</si>
  <si>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</si>
  <si>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</si>
  <si>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</si>
  <si>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</si>
  <si>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</si>
  <si>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</si>
  <si>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</si>
  <si>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</si>
  <si>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</si>
  <si>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</si>
  <si>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</si>
  <si>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</si>
  <si>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</si>
  <si>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</si>
  <si>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</si>
  <si>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</si>
  <si>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</si>
  <si>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</si>
  <si>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</si>
  <si>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</si>
  <si>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</si>
  <si>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</si>
  <si>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</si>
  <si>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</si>
  <si>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</si>
  <si>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</si>
  <si>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</si>
  <si>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</si>
  <si>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</si>
  <si>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</si>
  <si>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</si>
  <si>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</si>
  <si>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</si>
  <si>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</si>
  <si>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</si>
  <si>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</si>
  <si>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</si>
  <si>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</si>
  <si>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</si>
  <si>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</si>
  <si>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</si>
  <si>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</si>
  <si>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</si>
  <si>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</si>
  <si>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</si>
  <si>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</si>
  <si>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</si>
  <si>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</si>
  <si>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</si>
  <si>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</si>
  <si>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</si>
  <si>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</si>
  <si>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</si>
  <si>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</si>
  <si>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</si>
  <si>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</si>
  <si>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</si>
  <si>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</si>
  <si>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</si>
  <si>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</si>
  <si>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</si>
  <si>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</si>
  <si>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</si>
  <si>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</si>
  <si>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</si>
  <si>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</si>
  <si>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</si>
  <si>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</si>
  <si>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</si>
  <si>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</si>
  <si>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</si>
  <si>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</si>
  <si>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</si>
  <si>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</si>
  <si>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</si>
  <si>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</si>
  <si>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</si>
  <si>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</si>
  <si>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</si>
  <si>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</si>
  <si>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</si>
  <si>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</si>
  <si>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</si>
  <si>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</si>
  <si>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</si>
  <si>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</si>
  <si>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</si>
  <si>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</si>
  <si>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</si>
  <si>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</si>
  <si>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</si>
  <si>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</si>
  <si>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</si>
  <si>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</si>
  <si>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</si>
  <si>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</si>
  <si>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</si>
  <si>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</si>
  <si>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</si>
  <si>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</si>
  <si>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</si>
  <si>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</si>
  <si>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</si>
  <si>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</si>
  <si>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</si>
  <si>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</si>
  <si>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</si>
  <si>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</si>
  <si>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</si>
  <si>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</si>
  <si>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</si>
  <si>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</si>
  <si>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</si>
  <si>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</si>
  <si>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</si>
  <si>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</si>
  <si>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</si>
  <si>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</si>
  <si>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</si>
  <si>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</si>
  <si>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</si>
  <si>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</si>
  <si>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</si>
  <si>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</si>
  <si>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</si>
  <si>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</si>
  <si>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</si>
  <si>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</si>
  <si>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</si>
  <si>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</si>
  <si>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</si>
  <si>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</si>
  <si>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</si>
  <si>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</si>
  <si>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</si>
  <si>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</si>
  <si>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</si>
  <si>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</si>
  <si>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</si>
  <si>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</si>
  <si>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</si>
  <si>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</si>
  <si>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</si>
  <si>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</si>
  <si>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</si>
  <si>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</si>
  <si>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</si>
  <si>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</si>
  <si>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</si>
  <si>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</si>
  <si>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</si>
  <si>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</si>
  <si>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</si>
  <si>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</si>
  <si>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</si>
  <si>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</si>
  <si>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</si>
  <si>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</si>
  <si>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</si>
  <si>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</si>
  <si>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</si>
  <si>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</si>
  <si>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</si>
  <si>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</si>
  <si>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</si>
  <si>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</si>
  <si>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</si>
  <si>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</si>
  <si>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</si>
  <si>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</si>
  <si>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</si>
  <si>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</si>
  <si>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</si>
  <si>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</si>
  <si>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</si>
  <si>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</si>
  <si>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</si>
  <si>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</si>
  <si>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</si>
  <si>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</si>
  <si>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</si>
  <si>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</si>
  <si>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</si>
  <si>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</si>
  <si>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</si>
  <si>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</si>
  <si>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</si>
  <si>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</si>
  <si>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</si>
  <si>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</si>
  <si>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</si>
  <si>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</si>
  <si>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</si>
  <si>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</si>
  <si>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</si>
  <si>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</si>
  <si>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</si>
  <si>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</si>
  <si>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</si>
  <si>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</si>
  <si>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</si>
  <si>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</si>
  <si>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</si>
  <si>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</si>
  <si>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</si>
  <si>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</si>
  <si>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</si>
  <si>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</si>
  <si>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</si>
  <si>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</si>
  <si>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</si>
  <si>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</si>
  <si>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</si>
  <si>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</si>
  <si>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</si>
  <si>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</si>
  <si>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</si>
  <si>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</si>
  <si>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</si>
  <si>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</si>
  <si>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</si>
  <si>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</si>
  <si>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</si>
  <si>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</si>
  <si>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</si>
  <si>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</si>
  <si>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</si>
  <si>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</si>
  <si>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</si>
  <si>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</si>
  <si>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</si>
  <si>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</si>
  <si>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</si>
  <si>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</si>
  <si>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</si>
  <si>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</si>
  <si>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</si>
  <si>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</si>
  <si>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</si>
  <si>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</si>
  <si>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</si>
  <si>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</si>
  <si>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</si>
  <si>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</si>
  <si>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</si>
  <si>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</si>
  <si>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</si>
  <si>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</si>
  <si>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</si>
  <si>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</si>
  <si>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</si>
  <si>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</si>
  <si>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</si>
  <si>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</si>
  <si>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</si>
  <si>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</si>
  <si>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</si>
  <si>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</si>
  <si>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</si>
  <si>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</si>
  <si>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</si>
  <si>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</si>
  <si>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</si>
  <si>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</si>
  <si>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</si>
  <si>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</si>
  <si>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</si>
  <si>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</si>
  <si>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</si>
  <si>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</si>
  <si>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</si>
  <si>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</si>
  <si>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</si>
  <si>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</si>
  <si>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</si>
  <si>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</si>
  <si>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</si>
  <si>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</si>
  <si>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</si>
  <si>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</si>
  <si>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</si>
  <si>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</si>
  <si>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</si>
  <si>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</si>
  <si>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</si>
  <si>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</si>
  <si>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</si>
  <si>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</si>
  <si>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</si>
  <si>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</si>
  <si>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</si>
  <si>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</si>
  <si>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</si>
  <si>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</si>
  <si>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</si>
  <si>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</si>
  <si>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</si>
  <si>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</si>
  <si>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</si>
  <si>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</si>
  <si>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</si>
  <si>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</si>
  <si>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</si>
  <si>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</si>
  <si>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</si>
  <si>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</si>
  <si>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</si>
  <si>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</si>
  <si>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</si>
  <si>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</si>
  <si>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</si>
  <si>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</si>
  <si>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</si>
  <si>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</si>
  <si>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</si>
  <si>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</si>
  <si>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</si>
  <si>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</si>
  <si>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</si>
  <si>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</si>
  <si>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</si>
  <si>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</si>
  <si>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</si>
  <si>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</si>
  <si>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</si>
  <si>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</si>
  <si>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</si>
  <si>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</si>
  <si>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</si>
  <si>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</si>
  <si>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</si>
  <si>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</si>
  <si>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</si>
  <si>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</si>
  <si>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</si>
  <si>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</si>
  <si>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</si>
  <si>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</si>
  <si>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</si>
  <si>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</si>
  <si>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</si>
  <si>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</si>
  <si>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</si>
  <si>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</si>
  <si>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</si>
  <si>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</si>
  <si>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</si>
  <si>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</si>
  <si>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</si>
  <si>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</si>
  <si>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</si>
  <si>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</si>
  <si>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</si>
  <si>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</si>
  <si>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</si>
  <si>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</si>
  <si>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</si>
  <si>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</si>
  <si>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</si>
  <si>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</si>
  <si>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</si>
  <si>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</si>
  <si>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</si>
  <si>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</si>
  <si>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</si>
  <si>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</si>
  <si>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</si>
  <si>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</si>
  <si>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</si>
  <si>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</si>
  <si>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</si>
  <si>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</si>
  <si>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</si>
  <si>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</si>
  <si>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</si>
  <si>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</si>
  <si>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</si>
  <si>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</si>
  <si>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</si>
  <si>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</si>
  <si>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</si>
  <si>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</si>
  <si>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</si>
  <si>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</si>
  <si>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</si>
  <si>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</si>
  <si>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</si>
  <si>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</si>
  <si>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</si>
  <si>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</si>
  <si>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</si>
  <si>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</si>
  <si>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</si>
  <si>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</si>
  <si>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</si>
  <si>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</si>
  <si>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</si>
  <si>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</si>
  <si>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</si>
  <si>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</si>
  <si>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</si>
  <si>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</si>
  <si>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</si>
  <si>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</si>
  <si>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</si>
  <si>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</si>
  <si>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</si>
  <si>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</si>
  <si>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</si>
  <si>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</si>
  <si>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</si>
  <si>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</si>
  <si>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</si>
  <si>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</si>
  <si>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</si>
  <si>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</si>
  <si>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</si>
  <si>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</si>
  <si>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</si>
  <si>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</si>
  <si>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</si>
  <si>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</si>
  <si>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</si>
  <si>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</si>
  <si>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</si>
  <si>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</si>
  <si>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</si>
  <si>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</si>
  <si>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</si>
  <si>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</si>
  <si>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</si>
  <si>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</si>
  <si>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</si>
  <si>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</si>
  <si>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</si>
  <si>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</si>
  <si>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</si>
  <si>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</si>
  <si>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</si>
  <si>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</si>
  <si>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</si>
  <si>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</si>
  <si>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</si>
  <si>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</si>
  <si>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</si>
  <si>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</si>
  <si>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</si>
  <si>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</si>
  <si>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</si>
  <si>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</si>
  <si>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</si>
  <si>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</si>
  <si>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</si>
  <si>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</si>
  <si>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</si>
  <si>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</si>
  <si>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</si>
  <si>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</si>
  <si>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</si>
  <si>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</si>
  <si>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</si>
  <si>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</si>
  <si>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</si>
  <si>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</si>
  <si>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</si>
  <si>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</si>
  <si>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</si>
  <si>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</si>
  <si>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</si>
  <si>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</si>
  <si>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</si>
  <si>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</si>
  <si>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</si>
  <si>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</si>
  <si>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</si>
  <si>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</si>
  <si>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</si>
  <si>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</si>
  <si>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</si>
  <si>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</si>
  <si>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</si>
  <si>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</si>
  <si>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</si>
  <si>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</si>
  <si>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</si>
  <si>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</si>
  <si>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</si>
  <si>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</si>
  <si>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</si>
  <si>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</si>
  <si>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</si>
  <si>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</si>
  <si>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</si>
  <si>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</si>
  <si>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</si>
  <si>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</si>
  <si>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</si>
  <si>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</si>
  <si>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</si>
  <si>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</si>
  <si>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</si>
  <si>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</si>
  <si>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</si>
  <si>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</si>
  <si>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</si>
  <si>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</si>
  <si>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</si>
  <si>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</si>
  <si>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</si>
  <si>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</si>
  <si>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</si>
  <si>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</si>
  <si>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</si>
  <si>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</si>
  <si>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</si>
  <si>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</si>
  <si>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</si>
  <si>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</si>
  <si>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</si>
  <si>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</si>
  <si>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</si>
  <si>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</si>
  <si>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</si>
  <si>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</si>
  <si>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</si>
  <si>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</si>
  <si>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</si>
  <si>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</si>
  <si>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</si>
  <si>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</si>
  <si>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</si>
  <si>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</si>
  <si>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</si>
  <si>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</si>
  <si>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</si>
  <si>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</si>
  <si>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</si>
  <si>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</si>
  <si>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</si>
  <si>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</si>
  <si>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</si>
  <si>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</si>
  <si>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</si>
  <si>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</si>
  <si>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</si>
  <si>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</si>
  <si>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</si>
  <si>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</si>
  <si>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</si>
  <si>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</si>
  <si>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</si>
  <si>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</si>
  <si>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</si>
  <si>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</si>
  <si>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</si>
  <si>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</si>
  <si>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</si>
  <si>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</si>
  <si>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</si>
  <si>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</si>
  <si>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</si>
  <si>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</si>
  <si>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</si>
  <si>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</si>
  <si>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</si>
  <si>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</si>
  <si>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</si>
  <si>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</si>
  <si>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</si>
  <si>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</si>
  <si>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</si>
  <si>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</si>
  <si>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</si>
  <si>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</si>
  <si>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</si>
  <si>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</si>
  <si>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</si>
  <si>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</si>
  <si>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</si>
  <si>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</si>
  <si>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</si>
  <si>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</si>
  <si>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</si>
  <si>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</si>
  <si>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</si>
  <si>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</si>
  <si>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</si>
  <si>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</si>
  <si>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</si>
  <si>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</si>
  <si>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</si>
  <si>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</si>
  <si>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</si>
  <si>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</si>
  <si>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</si>
  <si>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</si>
  <si>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</si>
  <si>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</si>
  <si>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</si>
  <si>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</si>
  <si>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</si>
  <si>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</si>
  <si>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</si>
  <si>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</si>
  <si>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</si>
  <si>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</si>
  <si>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</si>
  <si>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</si>
  <si>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</si>
  <si>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</si>
  <si>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</si>
  <si>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</si>
  <si>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</si>
  <si>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</si>
  <si>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</si>
  <si>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</si>
  <si>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</si>
  <si>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</si>
  <si>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</si>
  <si>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</si>
  <si>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</si>
  <si>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</si>
  <si>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</si>
  <si>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</si>
  <si>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</si>
  <si>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</si>
  <si>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</si>
  <si>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</si>
  <si>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</si>
  <si>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</si>
  <si>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</si>
  <si>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</si>
  <si>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</si>
  <si>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</si>
  <si>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</si>
  <si>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</si>
  <si>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</si>
  <si>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</si>
  <si>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</si>
  <si>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</si>
  <si>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</si>
  <si>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</si>
  <si>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</si>
  <si>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</si>
  <si>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</si>
  <si>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</si>
  <si>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</si>
  <si>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</si>
  <si>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</si>
  <si>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</si>
  <si>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</si>
  <si>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</si>
  <si>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</si>
  <si>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</si>
  <si>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</si>
  <si>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</si>
  <si>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</si>
  <si>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</si>
  <si>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</si>
  <si>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</si>
  <si>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</si>
  <si>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</si>
  <si>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</si>
  <si>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</si>
  <si>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</si>
  <si>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</si>
  <si>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</si>
  <si>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</si>
  <si>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</si>
  <si>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</si>
  <si>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</si>
  <si>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</si>
  <si>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</si>
  <si>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</si>
  <si>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</si>
  <si>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</si>
  <si>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</si>
  <si>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</si>
  <si>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</si>
  <si>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</si>
  <si>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</si>
  <si>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</si>
  <si>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</si>
  <si>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</si>
  <si>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</si>
  <si>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</si>
  <si>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</si>
  <si>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</si>
  <si>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</si>
  <si>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</si>
  <si>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</si>
  <si>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</si>
  <si>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</si>
  <si>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</si>
  <si>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</si>
  <si>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</si>
  <si>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</si>
  <si>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</si>
  <si>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</si>
  <si>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</si>
  <si>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</si>
  <si>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</si>
  <si>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</si>
  <si>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</si>
  <si>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</si>
  <si>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</si>
  <si>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</si>
  <si>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</si>
  <si>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</si>
  <si>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</si>
  <si>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</si>
  <si>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</si>
  <si>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</si>
  <si>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</si>
  <si>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</si>
  <si>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</si>
  <si>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</si>
  <si>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</si>
  <si>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</si>
  <si>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</si>
  <si>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</si>
  <si>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</si>
  <si>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</si>
  <si>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</si>
  <si>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</si>
  <si>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</si>
  <si>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</si>
  <si>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</si>
  <si>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</si>
  <si>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</si>
  <si>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</si>
  <si>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</si>
  <si>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</si>
  <si>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</si>
  <si>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</si>
  <si>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</si>
  <si>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</si>
  <si>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</si>
  <si>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</si>
  <si>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</si>
  <si>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</si>
  <si>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</si>
  <si>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</si>
  <si>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</si>
  <si>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</si>
  <si>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</si>
  <si>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</si>
  <si>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</si>
  <si>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</si>
  <si>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</si>
  <si>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</si>
  <si>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</si>
  <si>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</si>
  <si>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</si>
  <si>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</si>
  <si>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</si>
  <si>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</si>
  <si>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</si>
  <si>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</si>
  <si>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</si>
  <si>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</si>
  <si>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</si>
  <si>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</si>
  <si>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</si>
  <si>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</si>
  <si>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</si>
  <si>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</si>
  <si>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</si>
  <si>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</si>
  <si>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</si>
  <si>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</si>
  <si>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</si>
  <si>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</si>
  <si>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</si>
  <si>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</si>
  <si>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</si>
  <si>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</si>
  <si>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</si>
  <si>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</si>
  <si>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</si>
  <si>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</si>
  <si>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</si>
  <si>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</si>
  <si>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</si>
  <si>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</si>
  <si>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</si>
  <si>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</si>
  <si>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</si>
  <si>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</si>
  <si>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</si>
  <si>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</si>
  <si>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</si>
  <si>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</si>
  <si>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</si>
  <si>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</si>
  <si>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</si>
  <si>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</si>
  <si>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</si>
  <si>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</si>
  <si>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</si>
  <si>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</si>
  <si>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</si>
  <si>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</si>
  <si>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</si>
  <si>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</si>
  <si>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</si>
  <si>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</si>
  <si>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</si>
  <si>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</si>
  <si>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</si>
  <si>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</si>
  <si>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</si>
  <si>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</si>
  <si>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</si>
  <si>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</si>
  <si>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</si>
  <si>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</si>
  <si>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</si>
  <si>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</si>
  <si>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</si>
  <si>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</si>
  <si>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</si>
  <si>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</si>
  <si>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</si>
  <si>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</si>
  <si>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</si>
  <si>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</si>
  <si>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</si>
  <si>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</si>
  <si>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</si>
  <si>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</si>
  <si>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</si>
  <si>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</si>
  <si>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</si>
  <si>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</si>
  <si>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</si>
  <si>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</si>
  <si>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</si>
  <si>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</si>
  <si>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</si>
  <si>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</si>
  <si>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</si>
  <si>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</si>
  <si>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</si>
  <si>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</si>
  <si>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</si>
  <si>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</si>
  <si>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</si>
  <si>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</si>
  <si>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</si>
  <si>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</si>
  <si>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</si>
  <si>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</si>
  <si>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</si>
  <si>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</si>
  <si>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</si>
  <si>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</si>
  <si>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</si>
  <si>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</si>
  <si>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</si>
  <si>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</si>
  <si>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</si>
  <si>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</si>
  <si>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</si>
  <si>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</si>
  <si>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</si>
  <si>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</si>
  <si>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</si>
  <si>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</si>
  <si>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</si>
  <si>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</si>
  <si>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</si>
  <si>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</si>
  <si>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</si>
  <si>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</si>
  <si>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</si>
  <si>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</si>
  <si>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</si>
  <si>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</si>
  <si>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</si>
  <si>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</si>
  <si>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</si>
  <si>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</si>
  <si>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</si>
  <si>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</si>
  <si>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</si>
  <si>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</si>
  <si>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</si>
  <si>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</si>
  <si>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</si>
  <si>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</si>
  <si>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</si>
  <si>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</si>
  <si>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</si>
  <si>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</si>
  <si>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</si>
  <si>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</si>
  <si>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</si>
  <si>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</si>
  <si>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</si>
  <si>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</si>
  <si>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</si>
  <si>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</si>
  <si>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</si>
  <si>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</si>
  <si>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</si>
  <si>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</si>
  <si>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</si>
  <si>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</si>
  <si>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</si>
  <si>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</si>
  <si>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</si>
  <si>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</si>
  <si>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</si>
  <si>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</si>
  <si>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</si>
  <si>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</si>
  <si>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</si>
  <si>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</si>
  <si>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</si>
  <si>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</si>
  <si>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</si>
  <si>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</si>
  <si>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</si>
  <si>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</si>
  <si>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</si>
  <si>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</si>
  <si>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</si>
  <si>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</si>
  <si>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</si>
  <si>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</si>
  <si>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</si>
  <si>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</si>
  <si>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</si>
  <si>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</si>
  <si>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</si>
  <si>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</si>
  <si>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</si>
  <si>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</si>
  <si>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</si>
  <si>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</si>
  <si>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</si>
  <si>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</si>
  <si>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</si>
  <si>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</si>
  <si>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</si>
  <si>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</si>
  <si>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</si>
  <si>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</si>
  <si>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</si>
  <si>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</si>
  <si>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</si>
  <si>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</si>
  <si>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</si>
  <si>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</si>
  <si>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</si>
  <si>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</si>
  <si>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</si>
  <si>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</si>
  <si>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</si>
  <si>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</si>
  <si>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</si>
  <si>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</si>
  <si>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</si>
  <si>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</si>
  <si>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</si>
  <si>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</si>
  <si>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</si>
  <si>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</si>
  <si>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</si>
  <si>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</si>
  <si>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</si>
  <si>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</si>
  <si>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</si>
  <si>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</si>
  <si>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</si>
  <si>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</si>
  <si>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</si>
  <si>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</si>
  <si>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</si>
  <si>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</si>
  <si>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</si>
  <si>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</si>
  <si>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</si>
  <si>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</si>
  <si>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</si>
  <si>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</si>
  <si>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</si>
  <si>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</si>
  <si>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</si>
  <si>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</si>
  <si>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</si>
  <si>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</si>
  <si>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</si>
  <si>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</si>
  <si>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</si>
  <si>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</si>
  <si>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</si>
  <si>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</si>
  <si>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</si>
  <si>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</si>
  <si>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</si>
  <si>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</si>
  <si>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</si>
  <si>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</si>
  <si>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</si>
  <si>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</si>
  <si>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</si>
  <si>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</si>
  <si>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</si>
  <si>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</si>
  <si>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</si>
  <si>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</si>
  <si>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</si>
  <si>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</si>
  <si>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</si>
  <si>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</si>
  <si>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</si>
  <si>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</si>
  <si>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</si>
  <si>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</si>
  <si>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</si>
  <si>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</si>
  <si>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</si>
  <si>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</si>
  <si>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</si>
  <si>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</si>
  <si>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</si>
  <si>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</si>
  <si>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</si>
  <si>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</si>
  <si>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</si>
  <si>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</si>
  <si>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</si>
  <si>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</si>
  <si>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</si>
  <si>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</si>
  <si>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</si>
  <si>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</si>
  <si>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</si>
  <si>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</si>
  <si>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</si>
  <si>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</si>
  <si>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</si>
  <si>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</si>
  <si>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</si>
  <si>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</si>
  <si>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</si>
  <si>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</si>
  <si>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</si>
  <si>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</si>
  <si>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</si>
  <si>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</si>
  <si>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</si>
  <si>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</si>
  <si>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</si>
  <si>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</si>
  <si>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</si>
  <si>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</si>
  <si>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</si>
  <si>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</si>
  <si>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</si>
  <si>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</si>
  <si>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</si>
  <si>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</si>
  <si>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</si>
  <si>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</si>
  <si>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</si>
  <si>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</si>
  <si>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</si>
  <si>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</si>
  <si>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</si>
  <si>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</si>
  <si>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</si>
  <si>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</si>
  <si>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</si>
  <si>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</si>
  <si>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</si>
  <si>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</si>
  <si>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</si>
  <si>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</si>
  <si>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</si>
  <si>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</si>
  <si>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</si>
  <si>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</si>
  <si>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</si>
  <si>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</si>
  <si>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</si>
  <si>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</si>
  <si>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</si>
  <si>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</si>
  <si>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</si>
  <si>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</si>
  <si>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</si>
  <si>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</si>
  <si>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</si>
  <si>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</si>
  <si>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</si>
  <si>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</si>
  <si>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</si>
  <si>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</si>
  <si>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</si>
  <si>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</si>
  <si>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</si>
  <si>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</si>
  <si>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</si>
  <si>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</si>
  <si>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</si>
  <si>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</si>
  <si>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</si>
  <si>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</si>
  <si>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</si>
  <si>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</si>
  <si>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</si>
  <si>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</si>
  <si>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</si>
  <si>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</si>
  <si>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</si>
  <si>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</si>
  <si>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</si>
  <si>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</si>
  <si>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</si>
  <si>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</si>
  <si>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</si>
  <si>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</si>
  <si>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</si>
  <si>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</si>
  <si>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</si>
  <si>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</si>
  <si>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</si>
  <si>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</si>
  <si>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</si>
  <si>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</si>
  <si>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</si>
  <si>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</si>
  <si>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</si>
  <si>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</si>
  <si>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</si>
  <si>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</si>
  <si>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</si>
  <si>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</si>
  <si>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</si>
  <si>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</si>
  <si>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</si>
  <si>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</si>
  <si>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</si>
  <si>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</si>
  <si>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</si>
  <si>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</si>
  <si>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</si>
  <si>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</si>
  <si>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</si>
  <si>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</si>
  <si>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</si>
  <si>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</si>
  <si>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</si>
  <si>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</si>
  <si>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</si>
  <si>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</si>
  <si>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</si>
  <si>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</si>
  <si>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</si>
  <si>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</si>
  <si>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</si>
  <si>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</si>
  <si>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</si>
  <si>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</si>
  <si>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</si>
  <si>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</si>
  <si>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</si>
  <si>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</si>
  <si>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</si>
  <si>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</si>
  <si>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</si>
  <si>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</si>
  <si>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</si>
  <si>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</si>
  <si>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</si>
  <si>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</si>
  <si>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</si>
  <si>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</si>
  <si>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</si>
  <si>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</si>
  <si>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</si>
  <si>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</si>
  <si>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</si>
  <si>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</si>
  <si>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</si>
  <si>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</si>
  <si>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</si>
  <si>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</si>
  <si>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</si>
  <si>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</si>
  <si>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</si>
  <si>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</si>
  <si>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</si>
  <si>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</si>
  <si>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</si>
  <si>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</si>
  <si>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</si>
  <si>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</si>
  <si>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</si>
  <si>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</si>
  <si>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</si>
  <si>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</si>
  <si>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</si>
  <si>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</si>
  <si>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</si>
  <si>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</si>
  <si>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</si>
  <si>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</si>
  <si>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</si>
  <si>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</si>
  <si>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</si>
  <si>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</si>
  <si>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</si>
  <si>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</si>
  <si>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</si>
  <si>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</si>
  <si>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</si>
  <si>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</si>
  <si>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</si>
  <si>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</si>
  <si>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</si>
  <si>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</si>
  <si>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</si>
  <si>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</si>
  <si>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</si>
  <si>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</si>
  <si>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</si>
  <si>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</si>
  <si>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</si>
  <si>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</si>
  <si>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</si>
  <si>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</si>
  <si>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</si>
  <si>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</si>
  <si>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</si>
  <si>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</si>
  <si>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</si>
  <si>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</si>
  <si>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</si>
  <si>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</si>
  <si>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</si>
  <si>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</si>
  <si>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</si>
  <si>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</si>
  <si>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</si>
  <si>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</si>
  <si>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</si>
  <si>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</si>
  <si>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</si>
  <si>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</si>
  <si>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</si>
  <si>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</si>
  <si>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</si>
  <si>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</si>
  <si>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</si>
  <si>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</si>
  <si>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</si>
  <si>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</si>
  <si>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</si>
  <si>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</si>
  <si>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</si>
  <si>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</si>
  <si>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</si>
  <si>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</si>
  <si>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</si>
  <si>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</si>
  <si>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</si>
  <si>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</si>
  <si>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</si>
  <si>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</si>
  <si>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</si>
  <si>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</si>
  <si>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</si>
  <si>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</si>
  <si>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</si>
  <si>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</si>
  <si>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</si>
  <si>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</si>
  <si>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</si>
  <si>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</si>
  <si>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</si>
  <si>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</si>
  <si>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</si>
  <si>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</si>
  <si>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</si>
  <si>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</si>
  <si>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</si>
  <si>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</si>
  <si>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</si>
  <si>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</si>
  <si>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</si>
  <si>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</si>
  <si>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</si>
  <si>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</si>
  <si>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</si>
  <si>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</si>
  <si>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</si>
  <si>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</si>
  <si>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</si>
  <si>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</si>
  <si>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</si>
  <si>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</si>
  <si>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</si>
  <si>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</si>
  <si>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</si>
  <si>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</si>
  <si>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</si>
  <si>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</si>
  <si>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</si>
  <si>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</si>
  <si>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</si>
  <si>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</si>
  <si>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</si>
  <si>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</si>
  <si>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</si>
  <si>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</si>
  <si>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</si>
  <si>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</si>
  <si>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</si>
  <si>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</si>
  <si>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</si>
  <si>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</si>
  <si>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</si>
  <si>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</si>
  <si>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</si>
  <si>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</si>
  <si>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</si>
  <si>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</si>
  <si>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</si>
  <si>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</si>
  <si>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</si>
  <si>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</si>
  <si>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</si>
  <si>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</si>
  <si>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</si>
  <si>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</si>
  <si>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</si>
  <si>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</si>
  <si>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</si>
  <si>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</si>
  <si>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</si>
  <si>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</si>
  <si>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</si>
  <si>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</si>
  <si>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</si>
  <si>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</si>
  <si>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</si>
  <si>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</si>
  <si>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</si>
  <si>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</si>
  <si>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</si>
  <si>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</si>
  <si>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</si>
  <si>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</si>
  <si>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</si>
  <si>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</si>
  <si>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</si>
  <si>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</si>
  <si>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</si>
  <si>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</si>
  <si>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</si>
  <si>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</si>
  <si>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</si>
  <si>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</si>
  <si>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</si>
  <si>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</si>
  <si>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</si>
  <si>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</si>
  <si>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</si>
  <si>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</si>
  <si>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</si>
  <si>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</si>
  <si>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</si>
  <si>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</si>
  <si>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</si>
  <si>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</si>
  <si>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</si>
  <si>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</si>
  <si>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</si>
  <si>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</si>
  <si>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</si>
  <si>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</si>
  <si>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</si>
  <si>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</si>
  <si>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</si>
  <si>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</si>
  <si>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</si>
  <si>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</si>
  <si>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</si>
  <si>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</si>
  <si>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</si>
  <si>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</si>
  <si>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</si>
  <si>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</si>
  <si>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</si>
  <si>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</si>
  <si>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</si>
  <si>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</si>
  <si>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</si>
  <si>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</si>
  <si>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</si>
  <si>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</si>
  <si>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</si>
  <si>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</si>
  <si>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</si>
  <si>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</si>
  <si>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</si>
  <si>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</si>
  <si>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</si>
  <si>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</si>
  <si>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</si>
  <si>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</si>
  <si>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</si>
  <si>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</si>
  <si>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</si>
  <si>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</si>
  <si>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</si>
  <si>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</si>
  <si>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</si>
  <si>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</si>
  <si>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</si>
  <si>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</si>
  <si>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</si>
  <si>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</si>
  <si>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</si>
  <si>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</si>
  <si>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</si>
  <si>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</si>
  <si>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</si>
  <si>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</si>
  <si>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</si>
  <si>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</si>
  <si>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</si>
  <si>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</si>
  <si>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</si>
  <si>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</si>
  <si>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</si>
  <si>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</si>
  <si>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</si>
  <si>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</si>
  <si>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</si>
  <si>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</si>
  <si>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</si>
  <si>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</si>
  <si>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</si>
  <si>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</si>
  <si>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</si>
  <si>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</si>
  <si>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</si>
  <si>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</si>
  <si>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</si>
  <si>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</si>
  <si>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</si>
  <si>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</si>
  <si>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</si>
  <si>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</si>
  <si>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</si>
  <si>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</si>
  <si>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</si>
  <si>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</si>
  <si>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</si>
  <si>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</si>
  <si>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</si>
  <si>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</si>
  <si>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</si>
  <si>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</si>
  <si>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</si>
  <si>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</si>
  <si>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</si>
  <si>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</si>
  <si>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</si>
  <si>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</si>
  <si>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</si>
  <si>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</si>
  <si>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</si>
  <si>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</si>
  <si>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</si>
  <si>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</si>
  <si>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</si>
  <si>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</si>
  <si>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</si>
  <si>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</si>
  <si>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</si>
  <si>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</si>
  <si>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</si>
  <si>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</si>
  <si>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</si>
  <si>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</si>
  <si>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</si>
  <si>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</si>
  <si>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</si>
  <si>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</si>
  <si>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</si>
  <si>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</si>
  <si>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</si>
  <si>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</si>
  <si>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</si>
  <si>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</si>
  <si>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</si>
  <si>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</si>
  <si>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</si>
  <si>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</si>
  <si>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</si>
  <si>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</si>
  <si>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</si>
  <si>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</si>
  <si>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</si>
  <si>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</si>
  <si>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</si>
  <si>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</si>
  <si>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</si>
  <si>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</si>
  <si>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</si>
  <si>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</si>
  <si>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</si>
  <si>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</si>
  <si>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</si>
  <si>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</si>
  <si>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</si>
  <si>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</si>
  <si>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</si>
  <si>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</si>
  <si>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</si>
  <si>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</si>
  <si>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</si>
  <si>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</si>
  <si>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</si>
  <si>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</si>
  <si>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</si>
  <si>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</si>
  <si>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</si>
  <si>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</si>
  <si>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</si>
  <si>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</si>
  <si>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</si>
  <si>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</si>
  <si>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</si>
  <si>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</si>
  <si>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</si>
  <si>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</si>
  <si>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</si>
  <si>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</si>
  <si>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</si>
  <si>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</si>
  <si>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</si>
  <si>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</si>
  <si>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</si>
  <si>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</si>
  <si>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</si>
  <si>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</si>
  <si>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</si>
  <si>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</si>
  <si>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</si>
  <si>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</si>
  <si>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</si>
  <si>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</si>
  <si>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</si>
  <si>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</si>
  <si>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</si>
  <si>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</si>
  <si>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</si>
  <si>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</si>
  <si>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</si>
  <si>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</si>
  <si>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</si>
  <si>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</si>
  <si>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</si>
  <si>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</si>
  <si>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</si>
  <si>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</si>
  <si>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</si>
  <si>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</si>
  <si>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</si>
  <si>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</si>
  <si>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</si>
  <si>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</si>
  <si>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</si>
  <si>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</si>
  <si>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</si>
  <si>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</si>
  <si>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</si>
  <si>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</si>
  <si>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</si>
  <si>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</si>
  <si>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</si>
  <si>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</si>
  <si>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</si>
  <si>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</si>
  <si>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</si>
  <si>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</si>
  <si>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</si>
  <si>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</si>
  <si>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</si>
  <si>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</si>
  <si>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</si>
  <si>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</si>
  <si>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</si>
  <si>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</si>
  <si>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</si>
  <si>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</si>
  <si>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</si>
  <si>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</si>
  <si>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</si>
  <si>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</si>
  <si>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</si>
  <si>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</si>
  <si>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</si>
  <si>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</si>
  <si>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</si>
  <si>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</si>
  <si>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</si>
  <si>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</si>
  <si>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</si>
  <si>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</si>
  <si>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</si>
  <si>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</si>
  <si>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</si>
  <si>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</si>
  <si>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</si>
  <si>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</si>
  <si>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</si>
  <si>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</si>
  <si>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</si>
  <si>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</si>
  <si>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</si>
  <si>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</si>
  <si>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</si>
  <si>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</si>
  <si>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</si>
  <si>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</si>
  <si>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</si>
  <si>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</si>
  <si>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</si>
  <si>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</si>
  <si>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</si>
  <si>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</si>
  <si>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</si>
  <si>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</si>
  <si>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</si>
  <si>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</si>
  <si>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</si>
  <si>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</si>
  <si>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</si>
  <si>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</si>
  <si>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</si>
  <si>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</si>
  <si>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</si>
  <si>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</si>
  <si>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</si>
  <si>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</si>
  <si>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</si>
  <si>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</si>
  <si>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</si>
  <si>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</si>
  <si>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</si>
  <si>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</si>
  <si>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</si>
  <si>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</si>
  <si>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</si>
  <si>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</si>
  <si>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</si>
  <si>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</si>
  <si>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</si>
  <si>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</si>
  <si>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</si>
  <si>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</si>
  <si>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</si>
  <si>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</si>
  <si>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</si>
  <si>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</si>
  <si>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</si>
  <si>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</si>
  <si>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</si>
  <si>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</si>
  <si>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</si>
  <si>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</si>
  <si>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</si>
  <si>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</si>
  <si>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</si>
  <si>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</si>
  <si>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</si>
  <si>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</si>
  <si>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</si>
  <si>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</si>
  <si>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</si>
  <si>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</si>
  <si>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</si>
  <si>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</si>
  <si>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</si>
  <si>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</si>
  <si>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</si>
  <si>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</si>
  <si>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</si>
  <si>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</si>
  <si>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</si>
  <si>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</si>
  <si>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</si>
  <si>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</si>
  <si>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</si>
  <si>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</si>
  <si>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</si>
  <si>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</si>
  <si>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</si>
  <si>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</si>
  <si>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</si>
  <si>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</si>
  <si>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</si>
  <si>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</si>
  <si>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</si>
  <si>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</si>
  <si>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</si>
  <si>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</si>
  <si>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</si>
  <si>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</si>
  <si>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</si>
  <si>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</si>
  <si>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</si>
  <si>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</si>
  <si>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</si>
  <si>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</si>
  <si>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</si>
  <si>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</si>
  <si>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</si>
  <si>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</si>
  <si>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</si>
  <si>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</si>
  <si>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</si>
  <si>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</si>
  <si>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</si>
  <si>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</si>
  <si>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</si>
  <si>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</si>
  <si>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</si>
  <si>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</si>
  <si>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</si>
  <si>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</si>
  <si>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</si>
  <si>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</si>
  <si>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</si>
  <si>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</si>
  <si>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</si>
  <si>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</si>
  <si>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</si>
  <si>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</si>
  <si>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</si>
  <si>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</si>
  <si>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</si>
  <si>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</si>
  <si>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</si>
  <si>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</si>
  <si>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</si>
  <si>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</si>
  <si>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</si>
  <si>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</si>
  <si>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</si>
  <si>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</si>
  <si>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</si>
  <si>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</si>
  <si>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</si>
  <si>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</si>
  <si>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</si>
  <si>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</si>
  <si>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</si>
  <si>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</si>
  <si>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</si>
  <si>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</si>
  <si>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</si>
  <si>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</si>
  <si>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</si>
  <si>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</si>
  <si>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</si>
  <si>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</si>
  <si>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</si>
  <si>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</si>
  <si>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</si>
  <si>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</si>
  <si>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</si>
  <si>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</si>
  <si>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</si>
  <si>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</si>
  <si>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</si>
  <si>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</si>
  <si>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</si>
  <si>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</si>
  <si>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</si>
  <si>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</si>
  <si>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</si>
  <si>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</si>
  <si>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</si>
  <si>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</si>
  <si>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</si>
  <si>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</si>
  <si>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</si>
  <si>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</si>
  <si>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</si>
  <si>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</si>
  <si>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</si>
  <si>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</si>
  <si>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</si>
  <si>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</si>
  <si>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</si>
  <si>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</si>
  <si>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</si>
  <si>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</si>
  <si>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</si>
  <si>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</si>
  <si>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</si>
  <si>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</si>
  <si>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</si>
  <si>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</si>
  <si>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</si>
  <si>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</si>
  <si>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</si>
  <si>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</si>
  <si>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</si>
  <si>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</si>
  <si>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</si>
  <si>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</si>
  <si>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</si>
  <si>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</si>
  <si>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</si>
  <si>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</si>
  <si>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</si>
  <si>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</si>
  <si>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</si>
  <si>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</si>
  <si>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</si>
  <si>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</si>
  <si>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</si>
  <si>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</si>
  <si>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</si>
  <si>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</si>
  <si>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</si>
  <si>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</si>
  <si>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</si>
  <si>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</si>
  <si>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</si>
  <si>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</si>
  <si>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</si>
  <si>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</si>
  <si>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</si>
  <si>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</si>
  <si>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</si>
  <si>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</si>
  <si>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</si>
  <si>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</si>
  <si>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</si>
  <si>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</si>
  <si>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</si>
  <si>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</si>
  <si>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</si>
  <si>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</si>
  <si>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</si>
  <si>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</si>
  <si>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</si>
  <si>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</si>
  <si>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</si>
  <si>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</si>
  <si>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</si>
  <si>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</si>
  <si>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</si>
  <si>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</si>
  <si>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</si>
  <si>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</si>
  <si>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</si>
  <si>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</si>
  <si>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</si>
  <si>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</si>
  <si>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</si>
  <si>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</si>
  <si>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</si>
  <si>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</si>
  <si>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</si>
  <si>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</si>
  <si>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</si>
  <si>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</si>
  <si>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</si>
  <si>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</si>
  <si>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</si>
  <si>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</si>
  <si>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</si>
  <si>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</si>
  <si>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</si>
  <si>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</si>
  <si>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</si>
  <si>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</si>
  <si>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</si>
  <si>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</si>
  <si>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</si>
  <si>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</si>
  <si>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</si>
  <si>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</si>
  <si>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</si>
  <si>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</si>
  <si>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</si>
  <si>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</si>
  <si>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</si>
  <si>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</si>
  <si>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</si>
  <si>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</si>
  <si>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</si>
  <si>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</si>
  <si>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</si>
  <si>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</si>
  <si>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</si>
  <si>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</si>
  <si>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</si>
  <si>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</si>
  <si>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</si>
  <si>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</si>
  <si>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</si>
  <si>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</si>
  <si>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</si>
  <si>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</si>
  <si>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</si>
  <si>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</si>
  <si>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</si>
  <si>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</si>
  <si>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</si>
  <si>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</si>
  <si>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</si>
  <si>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</si>
  <si>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</si>
  <si>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</si>
  <si>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</si>
  <si>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</si>
  <si>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</si>
  <si>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</si>
  <si>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</si>
  <si>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</si>
  <si>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</si>
  <si>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</si>
  <si>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</si>
  <si>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</si>
  <si>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</si>
  <si>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</si>
  <si>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</si>
  <si>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</si>
  <si>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</si>
  <si>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</si>
  <si>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</si>
  <si>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</si>
  <si>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</si>
  <si>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</si>
  <si>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</si>
  <si>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</si>
  <si>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</si>
  <si>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</si>
  <si>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</si>
  <si>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</si>
  <si>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</si>
  <si>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</si>
  <si>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</si>
  <si>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</si>
  <si>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</si>
  <si>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</si>
  <si>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</si>
  <si>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</si>
  <si>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</si>
  <si>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</si>
  <si>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</si>
  <si>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</si>
  <si>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</si>
  <si>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</si>
  <si>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</si>
  <si>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</si>
  <si>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</si>
  <si>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</si>
  <si>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</si>
  <si>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</si>
  <si>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</si>
  <si>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</si>
  <si>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</si>
  <si>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</si>
  <si>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</si>
  <si>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</si>
  <si>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</si>
  <si>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</si>
  <si>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</si>
  <si>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</si>
  <si>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</si>
  <si>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</si>
  <si>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</si>
  <si>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</si>
  <si>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</si>
  <si>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</si>
  <si>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</si>
  <si>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</si>
  <si>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</si>
  <si>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</si>
  <si>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</si>
  <si>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</si>
  <si>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</si>
  <si>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</si>
  <si>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</si>
  <si>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</si>
  <si>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</si>
  <si>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</si>
  <si>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</si>
  <si>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</si>
  <si>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</si>
  <si>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</si>
  <si>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</si>
  <si>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</si>
  <si>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</si>
  <si>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</si>
  <si>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</si>
  <si>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</si>
  <si>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</si>
  <si>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</si>
  <si>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</si>
  <si>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</si>
  <si>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</si>
  <si>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</si>
  <si>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</si>
  <si>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</si>
  <si>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</si>
  <si>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</si>
  <si>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</si>
  <si>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</si>
  <si>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</si>
  <si>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</si>
  <si>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</si>
  <si>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</si>
  <si>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</si>
  <si>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</si>
  <si>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</si>
  <si>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</si>
  <si>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</si>
  <si>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</si>
  <si>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</si>
  <si>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</si>
  <si>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</si>
  <si>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</si>
  <si>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</si>
  <si>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</si>
  <si>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</si>
  <si>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</si>
  <si>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</si>
  <si>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</si>
  <si>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</si>
  <si>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</si>
  <si>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</si>
  <si>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</si>
  <si>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</si>
  <si>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</si>
  <si>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</si>
  <si>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</si>
  <si>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</si>
  <si>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</si>
  <si>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</si>
  <si>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</si>
  <si>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</si>
  <si>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</si>
  <si>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</si>
  <si>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</si>
  <si>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</si>
  <si>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</si>
  <si>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</si>
  <si>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</si>
  <si>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</si>
  <si>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</si>
  <si>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</si>
  <si>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</si>
  <si>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</si>
  <si>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</si>
  <si>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</si>
  <si>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</si>
  <si>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</si>
  <si>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</si>
  <si>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</si>
  <si>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</si>
  <si>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</si>
  <si>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</si>
  <si>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</si>
  <si>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</si>
  <si>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</si>
  <si>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</si>
  <si>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</si>
  <si>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</si>
  <si>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</si>
  <si>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</si>
  <si>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</si>
  <si>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</si>
  <si>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</si>
  <si>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</si>
  <si>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</si>
  <si>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</si>
  <si>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</si>
  <si>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</si>
  <si>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</si>
  <si>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</si>
  <si>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</si>
  <si>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</si>
  <si>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</si>
  <si>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</si>
  <si>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</si>
  <si>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</si>
  <si>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</si>
  <si>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</si>
  <si>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</si>
  <si>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</si>
  <si>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</si>
  <si>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</si>
  <si>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</si>
  <si>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</si>
  <si>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</si>
  <si>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</si>
  <si>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</si>
  <si>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</si>
  <si>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</si>
  <si>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</si>
  <si>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</si>
  <si>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</si>
  <si>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</si>
  <si>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</si>
  <si>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</si>
  <si>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</si>
  <si>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</si>
  <si>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</si>
  <si>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</si>
  <si>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</si>
  <si>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</si>
  <si>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</si>
  <si>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</si>
  <si>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</si>
  <si>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</si>
  <si>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</si>
  <si>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</si>
  <si>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</si>
  <si>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</si>
  <si>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</si>
  <si>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</si>
  <si>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</si>
  <si>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</si>
  <si>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</si>
  <si>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</si>
  <si>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</si>
  <si>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</si>
  <si>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</si>
  <si>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</si>
  <si>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</si>
  <si>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</si>
  <si>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</si>
  <si>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</si>
  <si>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</si>
  <si>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</si>
  <si>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</si>
  <si>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</si>
  <si>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</si>
  <si>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</si>
  <si>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</si>
  <si>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</si>
  <si>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</si>
  <si>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</si>
  <si>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</si>
  <si>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</si>
  <si>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</si>
  <si>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</si>
  <si>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</si>
  <si>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</si>
  <si>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</si>
  <si>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</si>
  <si>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</si>
  <si>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</si>
  <si>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</si>
  <si>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</si>
  <si>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</si>
  <si>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</si>
  <si>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</si>
  <si>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</si>
  <si>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</si>
  <si>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</si>
  <si>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</si>
  <si>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</si>
  <si>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</si>
  <si>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</si>
  <si>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</si>
  <si>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</si>
  <si>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</si>
  <si>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</si>
  <si>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</si>
  <si>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</si>
  <si>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</si>
  <si>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</si>
  <si>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</si>
  <si>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</si>
  <si>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</si>
  <si>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</si>
  <si>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</si>
  <si>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</si>
  <si>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</si>
  <si>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</si>
  <si>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</si>
  <si>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</si>
  <si>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</si>
  <si>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</si>
  <si>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</si>
  <si>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</si>
  <si>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</si>
  <si>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</si>
  <si>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</si>
  <si>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</si>
  <si>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</si>
  <si>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</si>
  <si>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</si>
  <si>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</si>
  <si>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</si>
  <si>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</si>
  <si>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</si>
  <si>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</si>
  <si>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</si>
  <si>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</si>
  <si>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</si>
  <si>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</si>
  <si>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</si>
  <si>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</si>
  <si>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</si>
  <si>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</si>
  <si>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</si>
  <si>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</si>
  <si>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</si>
  <si>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</si>
  <si>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</si>
  <si>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</si>
  <si>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</si>
  <si>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</si>
  <si>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</si>
  <si>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</si>
  <si>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</si>
  <si>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</si>
  <si>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</si>
  <si>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</si>
  <si>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</si>
  <si>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</si>
  <si>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</si>
  <si>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</si>
  <si>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</si>
  <si>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</si>
  <si>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</si>
  <si>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</si>
  <si>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</si>
  <si>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</si>
  <si>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</si>
  <si>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</si>
  <si>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</si>
  <si>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</si>
  <si>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</si>
  <si>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</si>
  <si>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</si>
  <si>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</si>
  <si>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</si>
  <si>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</si>
  <si>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</si>
  <si>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</si>
  <si>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</si>
  <si>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</si>
  <si>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</si>
  <si>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</si>
  <si>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</si>
  <si>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</si>
  <si>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</si>
  <si>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</si>
  <si>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</si>
  <si>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</si>
  <si>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</si>
  <si>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</si>
  <si>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</si>
  <si>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</si>
  <si>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</si>
  <si>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</si>
  <si>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</si>
  <si>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</si>
  <si>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</si>
  <si>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</si>
  <si>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</si>
  <si>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</si>
  <si>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</si>
  <si>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</si>
  <si>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</si>
  <si>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</si>
  <si>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</si>
  <si>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</si>
  <si>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</si>
  <si>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</si>
  <si>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</si>
  <si>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</si>
  <si>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</si>
  <si>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</si>
  <si>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</si>
  <si>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</si>
  <si>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</si>
  <si>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</si>
  <si>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</si>
  <si>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</si>
  <si>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</si>
  <si>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</si>
  <si>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</si>
  <si>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</si>
  <si>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</si>
  <si>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</si>
  <si>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</si>
  <si>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</si>
  <si>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</si>
  <si>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</si>
  <si>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</si>
  <si>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</si>
  <si>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</si>
  <si>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</si>
  <si>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</si>
  <si>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</si>
  <si>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</si>
  <si>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</si>
  <si>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</si>
  <si>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</si>
  <si>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</si>
  <si>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</si>
  <si>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</si>
  <si>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</si>
  <si>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</si>
  <si>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</si>
  <si>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</si>
  <si>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</si>
  <si>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</si>
  <si>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</si>
  <si>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</si>
  <si>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</si>
  <si>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</si>
  <si>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</si>
  <si>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</si>
  <si>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</si>
  <si>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</si>
  <si>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</si>
  <si>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</si>
  <si>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</si>
  <si>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</si>
  <si>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</si>
  <si>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</si>
  <si>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</si>
  <si>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</si>
  <si>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</si>
  <si>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</si>
  <si>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</si>
  <si>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</si>
  <si>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</si>
  <si>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</si>
  <si>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</si>
  <si>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</si>
  <si>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</si>
  <si>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</si>
  <si>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</si>
  <si>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</si>
  <si>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</si>
  <si>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</si>
  <si>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</si>
  <si>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</si>
  <si>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</si>
  <si>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</si>
  <si>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</si>
  <si>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</si>
  <si>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</si>
  <si>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</si>
  <si>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</si>
  <si>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</si>
  <si>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</si>
  <si>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</si>
  <si>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</si>
  <si>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</si>
  <si>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</si>
  <si>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</si>
  <si>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</si>
  <si>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</si>
  <si>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</si>
  <si>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</si>
  <si>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</si>
  <si>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</si>
  <si>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</si>
  <si>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</si>
  <si>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</si>
  <si>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</si>
  <si>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</si>
  <si>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</si>
  <si>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</si>
  <si>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</si>
  <si>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</si>
  <si>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</si>
  <si>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</si>
  <si>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</si>
  <si>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</si>
  <si>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</si>
  <si>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</si>
  <si>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</si>
  <si>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</si>
  <si>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</si>
  <si>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</si>
  <si>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</si>
  <si>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</si>
  <si>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</si>
  <si>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</si>
  <si>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</si>
  <si>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</si>
  <si>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</si>
  <si>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</si>
  <si>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</si>
  <si>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</si>
  <si>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</si>
  <si>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</si>
  <si>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</si>
  <si>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</si>
  <si>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</si>
  <si>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</si>
  <si>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</si>
  <si>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</si>
  <si>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</si>
  <si>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</si>
  <si>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</si>
  <si>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</si>
  <si>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</si>
  <si>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</si>
  <si>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</si>
  <si>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</si>
  <si>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</si>
  <si>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</si>
  <si>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</si>
  <si>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</si>
  <si>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</si>
  <si>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</si>
  <si>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</si>
  <si>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</si>
  <si>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</si>
  <si>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</si>
  <si>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</si>
  <si>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</si>
  <si>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</si>
  <si>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</si>
  <si>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</si>
  <si>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</si>
  <si>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</si>
  <si>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</si>
  <si>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</si>
  <si>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</si>
  <si>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</si>
  <si>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</si>
  <si>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</si>
  <si>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</si>
  <si>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</si>
  <si>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</si>
  <si>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</si>
  <si>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</si>
  <si>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</si>
  <si>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</si>
  <si>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</si>
  <si>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</si>
  <si>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</si>
  <si>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</si>
  <si>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</si>
  <si>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</si>
  <si>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</si>
  <si>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</si>
  <si>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</si>
  <si>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</si>
  <si>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</si>
  <si>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</si>
  <si>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</si>
  <si>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</si>
  <si>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</si>
  <si>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</si>
  <si>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</si>
  <si>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</si>
  <si>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</si>
  <si>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</si>
  <si>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</si>
  <si>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</si>
  <si>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</si>
  <si>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</si>
  <si>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</si>
  <si>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</si>
  <si>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</si>
  <si>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</si>
  <si>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</si>
  <si>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</si>
  <si>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</si>
  <si>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</si>
  <si>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</si>
  <si>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</si>
  <si>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</si>
  <si>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</si>
  <si>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</si>
  <si>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</si>
  <si>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</si>
  <si>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</si>
  <si>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</si>
  <si>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</si>
  <si>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</si>
  <si>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</si>
  <si>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</si>
  <si>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</si>
  <si>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</si>
  <si>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</si>
  <si>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</si>
  <si>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</si>
  <si>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</si>
  <si>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</si>
  <si>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</si>
  <si>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</si>
  <si>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</si>
  <si>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</si>
  <si>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</si>
  <si>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</si>
  <si>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</si>
  <si>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</si>
  <si>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</si>
  <si>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</si>
  <si>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</si>
  <si>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</si>
  <si>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</si>
  <si>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</si>
  <si>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</si>
  <si>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</si>
  <si>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</si>
  <si>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</si>
  <si>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</si>
  <si>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</si>
  <si>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</si>
  <si>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</si>
  <si>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</si>
  <si>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</si>
  <si>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</si>
  <si>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</si>
  <si>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</si>
  <si>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</si>
  <si>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</si>
  <si>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</si>
  <si>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</si>
  <si>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</si>
  <si>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</si>
  <si>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</si>
  <si>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</si>
  <si>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</si>
  <si>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</si>
  <si>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</si>
  <si>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</si>
  <si>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</si>
  <si>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</si>
  <si>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</si>
  <si>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</si>
  <si>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</si>
  <si>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</si>
  <si>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</si>
  <si>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</si>
  <si>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</si>
  <si>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</si>
  <si>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</si>
  <si>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</si>
  <si>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</si>
  <si>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</si>
  <si>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</si>
  <si>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</si>
  <si>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</si>
  <si>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</si>
  <si>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</si>
  <si>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</si>
  <si>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</si>
  <si>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</si>
  <si>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</si>
  <si>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</si>
  <si>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</si>
  <si>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</si>
  <si>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</si>
  <si>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</si>
  <si>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</si>
  <si>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</si>
  <si>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</si>
  <si>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</si>
  <si>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</si>
  <si>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</si>
  <si>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</si>
  <si>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</si>
  <si>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</si>
  <si>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</si>
  <si>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</si>
  <si>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</si>
  <si>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</si>
  <si>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</si>
  <si>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</si>
  <si>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</si>
  <si>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</si>
  <si>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</si>
  <si>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</si>
  <si>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</si>
  <si>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</si>
  <si>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</si>
  <si>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</si>
  <si>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</si>
  <si>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</si>
  <si>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</si>
  <si>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</si>
  <si>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</si>
  <si>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</si>
  <si>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</si>
  <si>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</si>
  <si>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</si>
  <si>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</si>
  <si>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</si>
  <si>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</si>
  <si>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</si>
  <si>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</si>
  <si>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</si>
  <si>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</si>
  <si>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</si>
  <si>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</si>
  <si>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</si>
  <si>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</si>
  <si>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</si>
  <si>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</si>
  <si>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</si>
  <si>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</si>
  <si>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</si>
  <si>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</si>
  <si>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</si>
  <si>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</si>
  <si>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</si>
  <si>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</si>
  <si>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</si>
  <si>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</si>
  <si>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</si>
  <si>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</si>
  <si>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</si>
  <si>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</si>
  <si>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</si>
  <si>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</si>
  <si>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</si>
  <si>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</si>
  <si>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</si>
  <si>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</si>
  <si>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</si>
  <si>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</si>
  <si>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</si>
  <si>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</si>
  <si>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</si>
  <si>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</si>
  <si>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</si>
  <si>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</si>
  <si>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</si>
  <si>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</si>
  <si>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</si>
  <si>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</si>
  <si>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</si>
  <si>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</si>
  <si>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</si>
  <si>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</si>
  <si>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</si>
  <si>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</si>
  <si>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</si>
  <si>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</si>
  <si>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</si>
  <si>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</si>
  <si>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</si>
  <si>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</si>
  <si>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</si>
  <si>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</si>
  <si>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</si>
  <si>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</si>
  <si>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</si>
  <si>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</si>
  <si>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</si>
  <si>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</si>
  <si>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</si>
  <si>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</si>
  <si>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</si>
  <si>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</si>
  <si>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</si>
  <si>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</si>
  <si>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</si>
  <si>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</si>
  <si>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</si>
  <si>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</si>
  <si>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</si>
  <si>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</si>
  <si>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</si>
  <si>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</si>
  <si>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</si>
  <si>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</si>
  <si>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</si>
  <si>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</si>
  <si>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</si>
  <si>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</si>
  <si>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</si>
  <si>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</si>
  <si>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</si>
  <si>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</si>
  <si>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</si>
  <si>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</si>
  <si>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</si>
  <si>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</si>
  <si>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</si>
  <si>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</si>
  <si>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</si>
  <si>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</si>
  <si>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</si>
  <si>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</si>
  <si>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</si>
  <si>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</si>
  <si>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</si>
  <si>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</si>
  <si>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</si>
  <si>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</si>
  <si>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</si>
  <si>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</si>
  <si>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</si>
  <si>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</si>
  <si>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</si>
  <si>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</si>
  <si>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</si>
  <si>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</si>
  <si>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</si>
  <si>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</si>
  <si>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</si>
  <si>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</si>
  <si>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</si>
  <si>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</si>
  <si>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</si>
  <si>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</si>
  <si>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</si>
  <si>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</si>
  <si>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</si>
  <si>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</si>
  <si>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</si>
  <si>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</si>
  <si>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</si>
  <si>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</si>
  <si>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</si>
  <si>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</si>
  <si>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</si>
  <si>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</si>
  <si>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</si>
  <si>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</si>
  <si>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</si>
  <si>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</si>
  <si>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</si>
  <si>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</si>
  <si>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</si>
  <si>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</si>
  <si>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</si>
  <si>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</si>
  <si>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</si>
  <si>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</si>
  <si>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</si>
  <si>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</si>
  <si>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</si>
  <si>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</si>
  <si>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</si>
  <si>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</si>
  <si>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</si>
  <si>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</si>
  <si>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</si>
  <si>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</si>
  <si>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</si>
  <si>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</si>
  <si>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</si>
  <si>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</si>
  <si>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</si>
  <si>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</si>
  <si>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</si>
  <si>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</si>
  <si>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</si>
  <si>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</si>
  <si>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</si>
  <si>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</si>
  <si>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</si>
  <si>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</si>
  <si>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</si>
  <si>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</si>
  <si>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</si>
  <si>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</si>
  <si>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</si>
  <si>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</si>
  <si>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</si>
  <si>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</si>
  <si>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</si>
  <si>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</si>
  <si>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</si>
  <si>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</si>
  <si>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</si>
  <si>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</si>
  <si>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</si>
  <si>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</si>
  <si>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</si>
  <si>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</si>
  <si>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</si>
  <si>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</si>
  <si>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</si>
  <si>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</si>
  <si>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</si>
  <si>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</si>
  <si>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</si>
  <si>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</si>
  <si>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</si>
  <si>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</si>
  <si>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</si>
  <si>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</si>
  <si>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</si>
  <si>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</si>
  <si>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</si>
  <si>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</si>
  <si>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</si>
  <si>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</si>
  <si>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</si>
  <si>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</si>
  <si>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</si>
  <si>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</si>
  <si>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</si>
  <si>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</si>
  <si>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</si>
  <si>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</si>
  <si>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</si>
  <si>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</si>
  <si>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</si>
  <si>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</si>
  <si>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</si>
  <si>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</si>
  <si>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</si>
  <si>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</si>
  <si>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</si>
  <si>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</si>
  <si>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</si>
  <si>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</si>
  <si>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</si>
  <si>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</si>
  <si>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</si>
  <si>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</si>
  <si>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</si>
  <si>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</si>
  <si>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</si>
  <si>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</si>
  <si>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</si>
  <si>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</si>
  <si>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</si>
  <si>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</si>
  <si>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</si>
  <si>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</si>
  <si>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</si>
  <si>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</si>
  <si>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</si>
  <si>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</si>
  <si>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</si>
  <si>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</si>
  <si>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</si>
  <si>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</si>
  <si>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</si>
  <si>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</si>
  <si>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</si>
  <si>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</si>
  <si>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</si>
  <si>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</si>
  <si>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</si>
  <si>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</si>
  <si>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</si>
  <si>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</si>
  <si>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</si>
  <si>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</si>
  <si>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</si>
  <si>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</si>
  <si>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</si>
  <si>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</si>
  <si>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</si>
  <si>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</si>
  <si>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</si>
  <si>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</si>
  <si>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</si>
  <si>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</si>
  <si>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</si>
  <si>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</si>
  <si>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</si>
  <si>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</si>
  <si>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</si>
  <si>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</si>
  <si>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</si>
  <si>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</si>
  <si>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</si>
  <si>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</si>
  <si>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</si>
  <si>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</si>
  <si>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</si>
  <si>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</si>
  <si>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</si>
  <si>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</si>
  <si>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</si>
  <si>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</si>
  <si>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</si>
  <si>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</si>
  <si>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</si>
  <si>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</si>
  <si>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</si>
  <si>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</si>
  <si>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</si>
  <si>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</si>
  <si>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</si>
  <si>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</si>
  <si>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</si>
  <si>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</si>
  <si>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</si>
  <si>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</si>
  <si>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</si>
  <si>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</si>
  <si>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</si>
  <si>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</si>
  <si>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</si>
  <si>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</si>
  <si>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</si>
  <si>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</si>
  <si>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</si>
  <si>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</si>
  <si>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</si>
  <si>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</si>
  <si>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</si>
  <si>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</si>
  <si>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</si>
  <si>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</si>
  <si>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</si>
  <si>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</si>
  <si>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</si>
  <si>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</si>
  <si>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</si>
  <si>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</si>
  <si>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</si>
  <si>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</si>
  <si>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</si>
  <si>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</si>
  <si>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</si>
  <si>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</si>
  <si>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</si>
  <si>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</si>
  <si>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</si>
  <si>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</si>
  <si>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</si>
  <si>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</si>
  <si>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</si>
  <si>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</si>
  <si>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</si>
  <si>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</si>
  <si>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</si>
  <si>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</si>
  <si>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</si>
  <si>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</si>
  <si>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</si>
  <si>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</si>
  <si>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</si>
  <si>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</si>
  <si>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</si>
  <si>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</si>
  <si>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</si>
  <si>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</si>
  <si>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</si>
  <si>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</si>
  <si>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</si>
  <si>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</si>
  <si>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</si>
  <si>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</si>
  <si>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</si>
  <si>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</si>
  <si>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</si>
  <si>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</si>
  <si>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</si>
  <si>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</si>
  <si>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</si>
  <si>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</si>
  <si>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</si>
  <si>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</si>
  <si>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</si>
  <si>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</si>
  <si>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</si>
  <si>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</si>
  <si>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</si>
  <si>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</si>
  <si>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</si>
  <si>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</si>
  <si>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</si>
  <si>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</si>
  <si>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</si>
  <si>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</si>
  <si>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</si>
  <si>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</si>
  <si>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</si>
  <si>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</si>
  <si>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</si>
  <si>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</si>
  <si>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</si>
  <si>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</si>
  <si>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</si>
  <si>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</si>
  <si>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</si>
  <si>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</si>
  <si>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</si>
  <si>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</si>
  <si>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</si>
  <si>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</si>
  <si>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</si>
  <si>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</si>
  <si>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</si>
  <si>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</si>
  <si>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</si>
  <si>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</si>
  <si>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</si>
  <si>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</si>
  <si>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</si>
  <si>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</si>
  <si>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</si>
  <si>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</si>
  <si>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</si>
  <si>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</si>
  <si>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</si>
  <si>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</si>
  <si>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</si>
  <si>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</si>
  <si>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</si>
  <si>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</si>
  <si>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</si>
  <si>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</si>
  <si>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</si>
  <si>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</si>
  <si>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</si>
  <si>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</si>
  <si>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</si>
  <si>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</si>
  <si>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</si>
  <si>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</si>
  <si>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</si>
  <si>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</si>
  <si>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</si>
  <si>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</si>
  <si>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</si>
  <si>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</si>
  <si>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</si>
  <si>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</si>
  <si>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</si>
  <si>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</si>
  <si>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</si>
  <si>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</si>
  <si>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</si>
  <si>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</si>
  <si>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</si>
  <si>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</si>
  <si>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</si>
  <si>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</si>
  <si>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</si>
  <si>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</si>
  <si>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</si>
  <si>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</si>
  <si>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</si>
  <si>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</si>
  <si>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</si>
  <si>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</si>
  <si>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</si>
  <si>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</si>
  <si>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</si>
  <si>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</si>
  <si>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</si>
  <si>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</si>
  <si>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</si>
  <si>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</si>
  <si>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</si>
  <si>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</si>
  <si>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</si>
  <si>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</si>
  <si>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</si>
  <si>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</si>
  <si>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</si>
  <si>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</si>
  <si>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</si>
  <si>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</si>
  <si>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</si>
  <si>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</si>
  <si>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</si>
  <si>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</si>
  <si>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</si>
  <si>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</si>
  <si>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</si>
  <si>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</si>
  <si>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</si>
  <si>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</si>
  <si>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</si>
  <si>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</si>
  <si>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</si>
  <si>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</si>
  <si>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</si>
  <si>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</si>
  <si>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</si>
  <si>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</si>
  <si>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</si>
  <si>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</si>
  <si>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</si>
  <si>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</si>
  <si>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</si>
  <si>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</si>
  <si>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</si>
  <si>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</si>
  <si>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</si>
  <si>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</si>
  <si>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</si>
  <si>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</si>
  <si>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</si>
  <si>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</si>
  <si>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</si>
  <si>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</si>
  <si>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</si>
  <si>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</si>
  <si>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</si>
  <si>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</si>
  <si>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</si>
  <si>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</si>
  <si>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</si>
  <si>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</si>
  <si>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</si>
  <si>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</si>
  <si>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</si>
  <si>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</si>
  <si>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</si>
  <si>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</si>
  <si>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</si>
  <si>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</si>
  <si>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</si>
  <si>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</si>
  <si>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</si>
  <si>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</si>
  <si>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</si>
  <si>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</si>
  <si>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</si>
  <si>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</si>
  <si>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</si>
  <si>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</si>
  <si>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</si>
  <si>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</si>
  <si>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</si>
  <si>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</si>
  <si>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</si>
  <si>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</si>
  <si>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</si>
  <si>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</si>
  <si>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</si>
  <si>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</si>
  <si>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</si>
  <si>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</si>
  <si>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</si>
  <si>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</si>
  <si>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</si>
  <si>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</si>
  <si>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</si>
  <si>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</si>
  <si>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</si>
  <si>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</si>
  <si>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</si>
  <si>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</si>
  <si>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</si>
  <si>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</si>
  <si>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</si>
  <si>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</si>
  <si>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</si>
  <si>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</si>
  <si>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</si>
  <si>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</si>
  <si>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</si>
  <si>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</si>
  <si>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</si>
  <si>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</si>
  <si>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</si>
  <si>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</si>
  <si>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</si>
  <si>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</si>
  <si>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</si>
  <si>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</si>
  <si>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</si>
  <si>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</si>
  <si>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</si>
  <si>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</si>
  <si>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</si>
  <si>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</si>
  <si>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</si>
  <si>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</si>
  <si>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</si>
  <si>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</si>
  <si>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</si>
  <si>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</si>
  <si>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</si>
  <si>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</si>
  <si>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</si>
  <si>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</si>
  <si>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</si>
  <si>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</si>
  <si>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</si>
  <si>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</si>
  <si>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</si>
  <si>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</si>
  <si>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</si>
  <si>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</si>
  <si>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</si>
  <si>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</si>
  <si>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</si>
  <si>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</si>
  <si>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</si>
  <si>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</si>
  <si>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</si>
  <si>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</si>
  <si>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</si>
  <si>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</si>
  <si>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</si>
  <si>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</si>
  <si>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</si>
  <si>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</si>
  <si>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</si>
  <si>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</si>
  <si>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</si>
  <si>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</si>
  <si>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</si>
  <si>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</si>
  <si>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</si>
  <si>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</si>
  <si>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</si>
  <si>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</si>
  <si>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</si>
  <si>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</si>
  <si>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</si>
  <si>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</si>
  <si>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</si>
  <si>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</si>
  <si>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</si>
  <si>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</si>
  <si>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</si>
  <si>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</si>
  <si>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</si>
  <si>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</si>
  <si>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</si>
  <si>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</si>
  <si>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</si>
  <si>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</si>
  <si>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</si>
  <si>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</si>
  <si>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</si>
  <si>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</si>
  <si>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</si>
  <si>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</si>
  <si>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</si>
  <si>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</si>
  <si>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</si>
  <si>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</si>
  <si>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</si>
  <si>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</si>
  <si>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</si>
  <si>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</si>
  <si>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</si>
  <si>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</si>
  <si>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</si>
  <si>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</si>
  <si>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</si>
  <si>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</si>
  <si>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</si>
  <si>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</si>
  <si>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</si>
  <si>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</si>
  <si>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</si>
  <si>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</si>
  <si>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</si>
  <si>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</si>
  <si>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</si>
  <si>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</si>
  <si>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</si>
  <si>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</si>
  <si>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</si>
  <si>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</si>
  <si>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</si>
  <si>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</si>
  <si>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</si>
  <si>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</si>
  <si>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</si>
  <si>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</si>
  <si>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</si>
  <si>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</si>
  <si>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</si>
  <si>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</si>
  <si>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</si>
  <si>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</si>
  <si>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</si>
  <si>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</si>
  <si>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</si>
  <si>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</si>
  <si>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</si>
  <si>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</si>
  <si>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</si>
  <si>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</si>
  <si>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</si>
  <si>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</si>
  <si>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</si>
  <si>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</si>
  <si>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</si>
  <si>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</si>
  <si>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</si>
  <si>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</si>
  <si>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</si>
  <si>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</si>
  <si>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</si>
  <si>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</si>
  <si>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</si>
  <si>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</si>
  <si>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</si>
  <si>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</si>
  <si>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</si>
  <si>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</si>
  <si>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</si>
  <si>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</si>
  <si>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</si>
  <si>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</si>
  <si>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</si>
  <si>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</si>
  <si>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</si>
  <si>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</si>
  <si>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</si>
  <si>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</si>
  <si>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</si>
  <si>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</si>
  <si>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</si>
  <si>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</si>
  <si>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</si>
  <si>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</si>
  <si>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</si>
  <si>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</si>
  <si>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</si>
  <si>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</si>
  <si>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</si>
  <si>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</si>
  <si>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</si>
  <si>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</si>
  <si>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</si>
  <si>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</si>
  <si>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</si>
  <si>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</si>
  <si>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</si>
  <si>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</si>
  <si>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</si>
  <si>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</si>
  <si>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</si>
  <si>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</si>
  <si>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</si>
  <si>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</si>
  <si>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</si>
  <si>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</si>
  <si>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</si>
  <si>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</si>
  <si>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</si>
  <si>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</si>
  <si>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</si>
  <si>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</si>
  <si>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</si>
  <si>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</si>
  <si>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</si>
  <si>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</si>
  <si>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</si>
  <si>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</si>
  <si>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</si>
  <si>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</si>
  <si>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</si>
  <si>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</si>
  <si>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</si>
  <si>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</si>
  <si>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</si>
  <si>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</si>
  <si>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</si>
  <si>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</si>
  <si>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</si>
  <si>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</si>
  <si>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</si>
  <si>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</si>
  <si>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</si>
  <si>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</si>
  <si>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</si>
  <si>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</si>
  <si>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</si>
  <si>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</si>
  <si>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</si>
  <si>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</si>
  <si>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</si>
  <si>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</si>
  <si>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</si>
  <si>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</si>
  <si>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</si>
  <si>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</si>
  <si>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</si>
  <si>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</si>
  <si>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</si>
  <si>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</si>
  <si>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</si>
  <si>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</si>
  <si>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</si>
  <si>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</si>
  <si>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</si>
  <si>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</si>
  <si>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</si>
  <si>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</si>
  <si>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</si>
  <si>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</si>
  <si>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</si>
  <si>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</si>
  <si>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</si>
  <si>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</si>
  <si>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</si>
  <si>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</si>
  <si>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</si>
  <si>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</si>
  <si>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</si>
  <si>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</si>
  <si>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</si>
  <si>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</si>
  <si>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</si>
  <si>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</si>
  <si>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</si>
  <si>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</si>
  <si>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</si>
  <si>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</si>
  <si>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</si>
  <si>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</si>
  <si>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</si>
  <si>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</si>
  <si>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</si>
  <si>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</si>
  <si>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</si>
  <si>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</si>
  <si>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</si>
  <si>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</si>
  <si>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</si>
  <si>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</si>
  <si>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</si>
  <si>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</si>
  <si>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</si>
  <si>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</si>
  <si>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</si>
  <si>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</si>
  <si>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</si>
  <si>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</si>
  <si>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</si>
  <si>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</si>
  <si>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</si>
  <si>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</si>
  <si>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</si>
  <si>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</si>
  <si>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</si>
  <si>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</si>
  <si>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</si>
  <si>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</si>
  <si>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</si>
  <si>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</si>
  <si>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</si>
  <si>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</si>
  <si>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</si>
  <si>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</si>
  <si>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</si>
  <si>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</si>
  <si>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</si>
  <si>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</si>
  <si>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</si>
  <si>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</si>
  <si>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</si>
  <si>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</si>
  <si>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</si>
  <si>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</si>
  <si>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</si>
  <si>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</si>
  <si>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</si>
  <si>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</si>
  <si>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</si>
  <si>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</si>
  <si>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</si>
  <si>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</si>
  <si>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</si>
  <si>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</si>
  <si>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</si>
  <si>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</si>
  <si>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</si>
  <si>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</si>
  <si>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</si>
  <si>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</si>
  <si>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</si>
  <si>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</si>
  <si>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</si>
  <si>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</si>
  <si>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</si>
  <si>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</si>
  <si>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</si>
  <si>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</si>
  <si>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</si>
  <si>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</si>
  <si>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</si>
  <si>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</si>
  <si>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</si>
  <si>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</si>
  <si>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</si>
  <si>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</si>
  <si>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</si>
  <si>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</si>
  <si>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</si>
  <si>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</si>
  <si>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</si>
  <si>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</si>
  <si>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</si>
  <si>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</si>
  <si>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</si>
  <si>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</si>
  <si>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</si>
  <si>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</si>
  <si>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</si>
  <si>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</si>
  <si>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</si>
  <si>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</si>
  <si>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</si>
  <si>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</si>
  <si>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</si>
  <si>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</si>
  <si>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</si>
  <si>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</si>
  <si>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</si>
  <si>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</si>
  <si>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</si>
  <si>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</si>
  <si>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</si>
  <si>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</si>
  <si>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</si>
  <si>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</si>
  <si>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</si>
  <si>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</si>
  <si>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</si>
  <si>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</si>
  <si>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</si>
  <si>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</si>
  <si>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</si>
  <si>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</si>
  <si>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</si>
  <si>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</si>
  <si>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</si>
  <si>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</si>
  <si>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</si>
  <si>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</si>
  <si>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</si>
  <si>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</si>
  <si>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</si>
  <si>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</si>
  <si>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</si>
  <si>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</si>
  <si>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</si>
  <si>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</si>
  <si>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</si>
  <si>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</si>
  <si>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</si>
  <si>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</si>
  <si>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</si>
  <si>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</si>
  <si>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</si>
  <si>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</si>
  <si>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</si>
  <si>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</si>
  <si>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</si>
  <si>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</si>
  <si>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</si>
  <si>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</si>
  <si>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</si>
  <si>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</si>
  <si>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</si>
  <si>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</si>
  <si>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</si>
  <si>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</si>
  <si>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</si>
  <si>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</si>
  <si>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</si>
  <si>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</si>
  <si>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</si>
  <si>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</si>
  <si>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</si>
  <si>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</si>
  <si>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</si>
  <si>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</si>
  <si>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</si>
  <si>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</si>
  <si>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</si>
  <si>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</si>
  <si>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</si>
  <si>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</si>
  <si>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</si>
  <si>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</si>
  <si>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</si>
  <si>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</si>
  <si>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</si>
  <si>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</si>
  <si>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</si>
  <si>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</si>
  <si>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</si>
  <si>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</si>
  <si>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</si>
  <si>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</si>
  <si>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</si>
  <si>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</si>
  <si>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</si>
  <si>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</si>
  <si>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</si>
  <si>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</si>
  <si>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</si>
  <si>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</si>
  <si>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</si>
  <si>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</si>
  <si>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</si>
  <si>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</si>
  <si>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</si>
  <si>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</si>
  <si>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</si>
  <si>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</si>
  <si>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</si>
  <si>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</si>
  <si>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</si>
  <si>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</si>
  <si>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</si>
  <si>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</si>
  <si>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</si>
  <si>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</si>
  <si>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</si>
  <si>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</si>
  <si>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</si>
  <si>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</si>
  <si>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</si>
  <si>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</si>
  <si>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</si>
  <si>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</si>
  <si>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</si>
  <si>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</si>
  <si>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</si>
  <si>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</si>
  <si>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</si>
  <si>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</si>
  <si>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</si>
  <si>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</si>
  <si>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</si>
  <si>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</si>
  <si>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</si>
  <si>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</si>
  <si>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</si>
  <si>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</si>
  <si>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</si>
  <si>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</si>
  <si>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</si>
  <si>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</si>
  <si>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</si>
  <si>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</si>
  <si>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</si>
  <si>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</si>
  <si>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</si>
  <si>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</si>
  <si>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</si>
  <si>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</si>
  <si>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</si>
  <si>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</si>
  <si>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</si>
  <si>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</si>
  <si>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</si>
  <si>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</si>
  <si>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</si>
  <si>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</si>
  <si>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</si>
  <si>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</si>
  <si>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</si>
  <si>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</si>
  <si>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</si>
  <si>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</si>
  <si>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</si>
  <si>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</si>
  <si>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</si>
  <si>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</si>
  <si>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</si>
  <si>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</si>
  <si>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</si>
  <si>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</si>
  <si>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</si>
  <si>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</si>
  <si>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</si>
  <si>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</si>
  <si>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</si>
  <si>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</si>
  <si>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</si>
  <si>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</si>
  <si>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</si>
  <si>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</si>
  <si>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</si>
  <si>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</si>
  <si>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</si>
  <si>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</si>
  <si>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</si>
  <si>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</si>
  <si>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</si>
  <si>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</si>
  <si>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</si>
  <si>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</si>
  <si>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</si>
  <si>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</si>
  <si>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</si>
  <si>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</si>
  <si>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</si>
  <si>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</si>
  <si>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</si>
  <si>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</si>
  <si>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</si>
  <si>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</si>
  <si>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</si>
  <si>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</si>
  <si>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</si>
  <si>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</si>
  <si>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</si>
  <si>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</si>
  <si>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</si>
  <si>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</si>
  <si>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</si>
  <si>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</si>
  <si>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</si>
  <si>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</si>
  <si>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</si>
  <si>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</si>
  <si>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</si>
  <si>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</si>
  <si>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</si>
  <si>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</si>
  <si>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</si>
  <si>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</si>
  <si>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</si>
  <si>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</si>
  <si>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</si>
  <si>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</si>
  <si>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</si>
  <si>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</si>
  <si>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</si>
  <si>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</si>
  <si>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</si>
  <si>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</si>
  <si>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</si>
  <si>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</si>
  <si>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</si>
  <si>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</si>
  <si>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</si>
  <si>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</si>
  <si>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</si>
  <si>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</si>
  <si>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</si>
  <si>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</si>
  <si>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</si>
  <si>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</si>
  <si>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</si>
  <si>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</si>
  <si>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</si>
  <si>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</si>
  <si>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</si>
  <si>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</si>
  <si>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</si>
  <si>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</si>
  <si>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</si>
  <si>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</si>
  <si>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</si>
  <si>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</si>
  <si>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</si>
  <si>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</si>
  <si>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</si>
  <si>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</si>
  <si>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</si>
  <si>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</si>
  <si>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</si>
  <si>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</si>
  <si>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</si>
  <si>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</si>
  <si>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</si>
  <si>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</si>
  <si>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</si>
  <si>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</si>
  <si>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</si>
  <si>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</si>
  <si>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</si>
  <si>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</si>
  <si>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</si>
  <si>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</si>
  <si>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</si>
  <si>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</si>
  <si>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</si>
  <si>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</si>
  <si>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</si>
  <si>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</si>
  <si>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</si>
  <si>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</si>
  <si>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</si>
  <si>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</si>
  <si>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</si>
  <si>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</si>
  <si>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</si>
  <si>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</si>
  <si>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</si>
  <si>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</si>
  <si>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</si>
  <si>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</si>
  <si>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</si>
  <si>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</si>
  <si>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</si>
  <si>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</si>
  <si>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</si>
  <si>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</si>
  <si>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</si>
  <si>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</si>
  <si>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</si>
  <si>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</si>
  <si>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</si>
  <si>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</si>
  <si>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</si>
  <si>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</si>
  <si>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</si>
  <si>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</si>
  <si>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</si>
  <si>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</si>
  <si>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</si>
  <si>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</si>
  <si>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</si>
  <si>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</si>
  <si>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</si>
  <si>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</si>
  <si>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</si>
  <si>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</si>
  <si>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</si>
  <si>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</si>
  <si>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</si>
  <si>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</si>
  <si>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</si>
  <si>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</si>
  <si>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</si>
  <si>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</si>
  <si>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</si>
  <si>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</si>
  <si>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</si>
  <si>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</si>
  <si>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</si>
  <si>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</si>
  <si>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</si>
  <si>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</si>
  <si>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</si>
  <si>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</si>
  <si>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</si>
  <si>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</si>
  <si>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</si>
  <si>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</si>
  <si>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</si>
  <si>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</si>
  <si>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</si>
  <si>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</si>
  <si>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</si>
  <si>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</si>
  <si>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</si>
  <si>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</si>
  <si>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</si>
  <si>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</si>
  <si>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</si>
  <si>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</si>
  <si>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</si>
  <si>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</si>
  <si>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</si>
  <si>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</si>
  <si>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</si>
  <si>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</si>
  <si>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</si>
  <si>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</si>
  <si>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</si>
  <si>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</si>
  <si>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</si>
  <si>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</si>
  <si>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</si>
  <si>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</si>
  <si>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</si>
  <si>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</si>
  <si>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</si>
  <si>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</si>
  <si>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</si>
  <si>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</si>
  <si>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</si>
  <si>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</si>
  <si>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</si>
  <si>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</si>
  <si>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</si>
  <si>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</si>
  <si>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</si>
  <si>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</si>
  <si>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</si>
  <si>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</si>
  <si>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</si>
  <si>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</si>
  <si>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</si>
  <si>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</si>
  <si>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</si>
  <si>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</si>
  <si>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</si>
  <si>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</si>
  <si>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</si>
  <si>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</si>
  <si>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</si>
  <si>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</si>
  <si>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</si>
  <si>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</si>
  <si>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</si>
  <si>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</si>
  <si>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</si>
  <si>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</si>
  <si>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</si>
  <si>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</si>
  <si>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</si>
  <si>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</si>
  <si>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</si>
  <si>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</si>
  <si>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</si>
  <si>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</si>
  <si>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</si>
  <si>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</si>
  <si>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</si>
  <si>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</si>
  <si>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</si>
  <si>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</si>
  <si>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</si>
  <si>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</si>
  <si>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</si>
  <si>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</si>
  <si>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</si>
  <si>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</si>
  <si>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</si>
  <si>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</si>
  <si>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</si>
  <si>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</si>
  <si>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</si>
  <si>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</si>
  <si>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</si>
  <si>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</si>
  <si>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</si>
  <si>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</si>
  <si>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</si>
  <si>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</si>
  <si>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</si>
  <si>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</si>
  <si>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</si>
  <si>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</si>
  <si>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</si>
  <si>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</si>
  <si>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</si>
  <si>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</si>
  <si>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</si>
  <si>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</si>
  <si>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</si>
  <si>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</si>
  <si>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</si>
  <si>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</si>
  <si>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</si>
  <si>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</si>
  <si>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</si>
  <si>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</si>
  <si>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</si>
  <si>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</si>
  <si>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</si>
  <si>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</si>
  <si>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</si>
  <si>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</si>
  <si>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</si>
  <si>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</si>
  <si>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</si>
  <si>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</si>
  <si>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</si>
  <si>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</si>
  <si>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</si>
  <si>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</si>
  <si>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</si>
  <si>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</si>
  <si>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</si>
  <si>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</si>
  <si>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</si>
  <si>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</si>
  <si>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</si>
  <si>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</si>
  <si>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</si>
  <si>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</si>
  <si>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</si>
  <si>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</si>
  <si>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</si>
  <si>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</si>
  <si>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</si>
  <si>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</si>
  <si>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</si>
  <si>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</si>
  <si>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</si>
  <si>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</si>
  <si>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</si>
  <si>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</si>
  <si>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</si>
  <si>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</si>
  <si>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</si>
  <si>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</si>
  <si>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</si>
  <si>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</si>
  <si>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</si>
  <si>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</si>
  <si>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</si>
  <si>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</si>
  <si>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</si>
  <si>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</si>
  <si>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</si>
  <si>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</si>
  <si>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</si>
  <si>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</si>
  <si>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</si>
  <si>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</si>
  <si>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</si>
  <si>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</si>
  <si>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</si>
  <si>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</si>
  <si>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</si>
  <si>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</si>
  <si>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</si>
  <si>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</si>
  <si>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</si>
  <si>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</si>
  <si>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</si>
  <si>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</si>
  <si>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</si>
  <si>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</si>
  <si>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</si>
  <si>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</si>
  <si>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</si>
  <si>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</si>
  <si>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</si>
  <si>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</si>
  <si>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</si>
  <si>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</si>
  <si>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</si>
  <si>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</si>
  <si>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</si>
  <si>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</si>
  <si>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</si>
  <si>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</si>
  <si>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</si>
  <si>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</si>
  <si>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</si>
  <si>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</si>
  <si>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</si>
  <si>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</si>
  <si>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</si>
  <si>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</si>
  <si>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</si>
  <si>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</si>
  <si>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</si>
  <si>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</si>
  <si>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</si>
  <si>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</si>
  <si>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</si>
  <si>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</si>
  <si>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</si>
  <si>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</si>
  <si>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</si>
  <si>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</si>
  <si>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</si>
  <si>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</si>
  <si>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</si>
  <si>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</si>
  <si>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</si>
  <si>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</si>
  <si>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</si>
  <si>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</si>
  <si>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</si>
  <si>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</si>
  <si>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</si>
  <si>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</si>
  <si>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</si>
  <si>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</si>
  <si>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</si>
  <si>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</si>
  <si>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</si>
  <si>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</si>
  <si>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</si>
  <si>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</si>
  <si>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</si>
  <si>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</si>
  <si>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</si>
  <si>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</si>
  <si>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</si>
  <si>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</si>
  <si>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</si>
  <si>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</si>
  <si>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</si>
  <si>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</si>
  <si>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</si>
  <si>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</si>
  <si>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</si>
  <si>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</si>
  <si>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</si>
  <si>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</si>
  <si>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</si>
  <si>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</si>
  <si>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</si>
  <si>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</si>
  <si>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</si>
  <si>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</si>
  <si>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</si>
  <si>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</si>
  <si>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</si>
  <si>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</si>
  <si>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</si>
  <si>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</si>
  <si>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</si>
  <si>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</si>
  <si>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</si>
  <si>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</si>
  <si>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</si>
  <si>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</si>
  <si>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</si>
  <si>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</si>
  <si>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</si>
  <si>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</si>
  <si>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</si>
  <si>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</si>
  <si>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</si>
  <si>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</si>
  <si>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</si>
  <si>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</si>
  <si>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</si>
  <si>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</si>
  <si>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</si>
  <si>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</si>
  <si>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</si>
  <si>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</si>
  <si>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</si>
  <si>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</si>
  <si>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</si>
  <si>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</si>
  <si>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</si>
  <si>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</si>
  <si>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</si>
  <si>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</si>
  <si>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</si>
  <si>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</si>
  <si>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</si>
  <si>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</si>
  <si>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</si>
  <si>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</si>
  <si>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</si>
  <si>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</si>
  <si>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</si>
  <si>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</si>
  <si>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</si>
  <si>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</si>
  <si>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</si>
  <si>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</si>
  <si>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</si>
  <si>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</si>
  <si>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</si>
  <si>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</si>
  <si>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</si>
  <si>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</si>
  <si>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</si>
  <si>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</si>
  <si>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</si>
  <si>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</si>
  <si>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</si>
  <si>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</si>
  <si>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</si>
  <si>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</si>
  <si>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</si>
  <si>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</si>
  <si>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</si>
  <si>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</si>
  <si>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</si>
  <si>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</si>
  <si>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</si>
  <si>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</si>
  <si>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</si>
  <si>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</si>
  <si>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</si>
  <si>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</si>
  <si>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</si>
  <si>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</si>
  <si>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</si>
  <si>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</si>
  <si>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</si>
  <si>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</si>
  <si>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</si>
  <si>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</si>
  <si>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</si>
  <si>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</si>
  <si>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</si>
  <si>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</si>
  <si>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</si>
  <si>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</si>
  <si>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</si>
  <si>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</si>
  <si>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</si>
  <si>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</si>
  <si>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</si>
  <si>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</si>
  <si>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</si>
  <si>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</si>
  <si>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</si>
  <si>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</si>
  <si>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</si>
  <si>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</si>
  <si>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</si>
  <si>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</si>
  <si>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</si>
  <si>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</si>
  <si>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</si>
  <si>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</si>
  <si>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</si>
  <si>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</si>
  <si>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</si>
  <si>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</si>
  <si>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</si>
  <si>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</si>
  <si>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</si>
  <si>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</si>
  <si>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</si>
  <si>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</si>
  <si>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</si>
  <si>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</si>
  <si>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</si>
  <si>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</si>
  <si>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</si>
  <si>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</si>
  <si>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</si>
  <si>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</si>
  <si>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</si>
  <si>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</si>
  <si>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</si>
  <si>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</si>
  <si>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</si>
  <si>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</si>
  <si>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</si>
  <si>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</si>
  <si>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</si>
  <si>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</si>
  <si>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</si>
  <si>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</si>
  <si>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</si>
  <si>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</si>
  <si>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</si>
  <si>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</si>
  <si>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</si>
  <si>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</si>
  <si>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</si>
  <si>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</si>
  <si>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</si>
  <si>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</si>
  <si>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</si>
  <si>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</si>
  <si>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</si>
  <si>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</si>
  <si>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</si>
  <si>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</si>
  <si>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</si>
  <si>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</si>
  <si>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</si>
  <si>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</si>
  <si>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</si>
  <si>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</si>
  <si>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</si>
  <si>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</si>
  <si>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</si>
  <si>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</si>
  <si>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</si>
  <si>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</si>
  <si>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</si>
  <si>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</si>
  <si>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</si>
  <si>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</si>
  <si>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</si>
  <si>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</si>
  <si>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</si>
  <si>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</si>
  <si>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</si>
  <si>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</si>
  <si>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</si>
  <si>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</si>
  <si>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</si>
  <si>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</si>
  <si>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</si>
  <si>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</si>
  <si>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</si>
  <si>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</si>
  <si>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</si>
  <si>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</si>
  <si>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</si>
  <si>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</si>
  <si>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</si>
  <si>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</si>
  <si>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</si>
  <si>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</si>
  <si>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</si>
  <si>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</si>
  <si>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</si>
  <si>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</si>
  <si>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</si>
  <si>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</si>
  <si>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</si>
  <si>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</si>
  <si>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</si>
  <si>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</si>
  <si>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</si>
  <si>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</si>
  <si>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</si>
  <si>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</si>
  <si>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</si>
  <si>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</si>
  <si>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</si>
  <si>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</si>
  <si>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</si>
  <si>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</si>
  <si>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</si>
  <si>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</si>
  <si>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</si>
  <si>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</si>
  <si>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</si>
  <si>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</si>
  <si>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</si>
  <si>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</si>
  <si>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</si>
  <si>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</si>
  <si>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</si>
  <si>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</si>
  <si>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</si>
  <si>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</si>
  <si>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</si>
  <si>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</si>
  <si>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</si>
  <si>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</si>
  <si>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</si>
  <si>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</si>
  <si>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</si>
  <si>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</si>
  <si>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</si>
  <si>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</si>
  <si>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</si>
  <si>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</si>
  <si>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</si>
  <si>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</si>
  <si>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</si>
  <si>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</si>
  <si>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</si>
  <si>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</si>
  <si>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</si>
  <si>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</si>
  <si>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</si>
  <si>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</si>
  <si>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</si>
  <si>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</si>
  <si>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</si>
  <si>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</si>
  <si>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</si>
  <si>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</si>
  <si>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</si>
  <si>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</si>
  <si>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</si>
  <si>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</si>
  <si>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</si>
  <si>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</si>
  <si>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</si>
  <si>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</si>
  <si>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</si>
  <si>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</si>
  <si>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</si>
  <si>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</si>
  <si>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</si>
  <si>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</si>
  <si>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</si>
  <si>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</si>
  <si>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</si>
  <si>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</si>
  <si>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</si>
  <si>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</si>
  <si>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</si>
  <si>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</si>
  <si>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</si>
  <si>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</si>
  <si>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</si>
  <si>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</si>
  <si>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</si>
  <si>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</si>
  <si>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</si>
  <si>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</si>
  <si>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</si>
  <si>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</si>
  <si>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</si>
  <si>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</si>
  <si>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</si>
  <si>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</si>
  <si>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</si>
  <si>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</si>
  <si>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</si>
  <si>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</si>
  <si>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</si>
  <si>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</si>
  <si>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</si>
  <si>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</si>
  <si>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</si>
  <si>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</si>
  <si>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</si>
  <si>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</si>
  <si>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</si>
  <si>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</si>
  <si>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</si>
  <si>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</si>
  <si>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</si>
  <si>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</si>
  <si>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</si>
  <si>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</si>
  <si>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</si>
  <si>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</si>
  <si>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</si>
  <si>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</si>
  <si>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</si>
  <si>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</si>
  <si>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</si>
  <si>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</si>
  <si>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</si>
  <si>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</si>
  <si>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</si>
  <si>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</si>
  <si>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</si>
  <si>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</si>
  <si>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</si>
  <si>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</si>
  <si>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</si>
  <si>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</si>
  <si>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</si>
  <si>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</si>
  <si>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</si>
  <si>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</si>
  <si>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</si>
  <si>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</si>
  <si>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</si>
  <si>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</si>
  <si>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</si>
  <si>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</si>
  <si>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</si>
  <si>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</si>
  <si>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</si>
  <si>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</si>
  <si>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</si>
  <si>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</si>
  <si>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</si>
  <si>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</si>
  <si>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</si>
  <si>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</si>
  <si>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</si>
  <si>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</si>
  <si>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</si>
  <si>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</si>
  <si>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</si>
  <si>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</si>
  <si>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</si>
  <si>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</si>
  <si>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</si>
  <si>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</si>
  <si>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</si>
  <si>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</si>
  <si>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</si>
  <si>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</si>
  <si>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</si>
  <si>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</si>
  <si>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</si>
  <si>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</si>
  <si>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</si>
  <si>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</si>
  <si>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</si>
  <si>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</si>
  <si>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</si>
  <si>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</si>
  <si>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</si>
  <si>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</si>
  <si>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</si>
  <si>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</si>
  <si>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</si>
  <si>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</si>
  <si>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</si>
  <si>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</si>
  <si>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</si>
  <si>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</si>
  <si>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</si>
  <si>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</si>
  <si>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</si>
  <si>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</si>
  <si>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</si>
  <si>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</si>
  <si>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</si>
  <si>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</si>
  <si>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</si>
  <si>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</si>
  <si>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</si>
  <si>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</si>
  <si>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</si>
  <si>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</si>
  <si>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</si>
  <si>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</si>
  <si>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</si>
  <si>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</si>
  <si>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</si>
  <si>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</si>
  <si>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</si>
  <si>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</si>
  <si>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</si>
  <si>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</si>
  <si>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</si>
  <si>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</si>
  <si>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</si>
  <si>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</si>
  <si>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</si>
  <si>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</si>
  <si>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</si>
  <si>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</si>
  <si>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</si>
  <si>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</si>
  <si>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</si>
  <si>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</si>
  <si>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</si>
  <si>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</si>
  <si>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</si>
  <si>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</si>
  <si>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</si>
  <si>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</si>
  <si>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</si>
  <si>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</si>
  <si>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</si>
  <si>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</si>
  <si>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</si>
  <si>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</si>
  <si>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</si>
  <si>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</si>
  <si>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</si>
  <si>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</si>
  <si>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</si>
  <si>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</si>
  <si>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</si>
  <si>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</si>
  <si>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</si>
  <si>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</si>
  <si>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</si>
  <si>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</si>
  <si>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</si>
  <si>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</si>
  <si>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</si>
  <si>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</si>
  <si>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</si>
  <si>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</si>
  <si>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</si>
  <si>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</si>
  <si>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</si>
  <si>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</si>
  <si>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</si>
  <si>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</si>
  <si>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</si>
  <si>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</si>
  <si>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</si>
  <si>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</si>
  <si>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</si>
  <si>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</si>
  <si>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</si>
  <si>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</si>
  <si>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</si>
  <si>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</si>
  <si>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</si>
  <si>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</si>
  <si>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</si>
  <si>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</si>
  <si>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</si>
  <si>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</si>
  <si>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</si>
  <si>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</si>
  <si>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</si>
  <si>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</si>
  <si>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</si>
  <si>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</si>
  <si>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</si>
  <si>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</si>
  <si>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</si>
  <si>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</si>
  <si>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</si>
  <si>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</si>
  <si>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</si>
  <si>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</si>
  <si>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</si>
  <si>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</si>
  <si>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</si>
  <si>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</si>
  <si>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</si>
  <si>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</si>
  <si>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</si>
  <si>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</si>
  <si>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</si>
  <si>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</si>
  <si>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</si>
  <si>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</si>
  <si>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</si>
  <si>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</si>
  <si>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</si>
  <si>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</si>
  <si>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</si>
  <si>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</si>
  <si>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</si>
  <si>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</si>
  <si>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</si>
  <si>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</si>
  <si>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</si>
  <si>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</si>
  <si>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</si>
  <si>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</si>
  <si>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</si>
  <si>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</si>
  <si>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</si>
  <si>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</si>
  <si>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</si>
  <si>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</si>
  <si>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</si>
  <si>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</si>
  <si>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</si>
  <si>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</si>
  <si>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</si>
  <si>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</si>
  <si>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</si>
  <si>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</si>
  <si>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</si>
  <si>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</si>
  <si>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</si>
  <si>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</si>
  <si>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</si>
  <si>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</si>
  <si>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</si>
  <si>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</si>
  <si>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</si>
  <si>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</si>
  <si>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</si>
  <si>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</si>
  <si>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</si>
  <si>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</si>
  <si>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</si>
  <si>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</si>
  <si>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</si>
  <si>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</si>
  <si>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</si>
  <si>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</si>
  <si>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PCM-20251119-00000593</t>
  </si>
  <si>
    <t>ETA 80 min</t>
  </si>
  <si>
    <t xml:space="preserve"> PCM-20250215-00000830 </t>
  </si>
  <si>
    <t>LTE site still down and  site located in aramco area access issue need special permission</t>
  </si>
  <si>
    <t>PCM-20251119-00000083</t>
  </si>
  <si>
    <t>access issue, site located in family building and owner phone closed</t>
  </si>
  <si>
    <t>PCM-20251119-00000552</t>
  </si>
  <si>
    <t>50 mins</t>
  </si>
  <si>
    <t>PCM-20251119-00000566</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</si>
  <si>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</si>
  <si>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</si>
  <si>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</si>
  <si>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</si>
  <si>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</si>
  <si>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</si>
  <si>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</si>
  <si>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</si>
  <si>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</si>
  <si>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PCM-20251119-00000582</t>
  </si>
  <si>
    <t>EM team moved need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</si>
</sst>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7" totalsRowShown="0" headerRowDxfId="48" dataDxfId="47" headerRowBorderDxfId="45" tableBorderDxfId="46" totalsRowBorderDxfId="44">
  <autoFilter ref="A1:L4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317.42877303240675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21063</v>
      </c>
      <c r="E3" s="130" t="s">
        <v>39021</v>
      </c>
      <c r="F3" s="127">
        <v>45980.360185185185</v>
      </c>
      <c r="G3" s="131">
        <f ca="1">IFERROR(NOW()-F3,"")</f>
        <v>1.7013773147482425E-2</v>
      </c>
      <c r="H3" s="127">
        <v>45980.354467592595</v>
      </c>
      <c r="I3" s="129" t="str">
        <f>IFERROR(VLOOKUP(D3,DB!A:F,6,0),"")</f>
        <v>SCECO</v>
      </c>
      <c r="J3" s="129" t="str">
        <f>IFERROR(VLOOKUP(D3,DB!A:G,7,0),"")</f>
        <v>Vandalized</v>
      </c>
      <c r="K3" s="132" t="s">
        <v>39024</v>
      </c>
      <c r="L3" s="133" t="str">
        <f>IFERROR(VLOOKUP(D3,DB!A:I,9,0),"")</f>
        <v>Latis</v>
      </c>
    </row>
    <row r="4" spans="1:15" ht="15" customHeight="1">
      <c r="A4" s="128"/>
      <c r="B4" s="129" t="str">
        <f>IFERROR(VLOOKUP(D9,DB!A:K,11,0),"")</f>
        <v/>
      </c>
      <c r="C4" s="129"/>
      <c r="D4" s="129"/>
      <c r="E4" s="130"/>
      <c r="F4" s="127"/>
      <c r="G4" s="131">
        <f ca="1">IFERROR(NOW()-F4,"")</f>
        <v>45980.377198958333</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45980.377198958333</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45980.377198958333</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45980.377198958333</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45980.377198958333</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45980.377198958333</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45980.377198958333</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45980.377198958333</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45980.377198958333</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45980.377198958333</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45980.377198958333</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45980.377198958333</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45980.377198958333</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45980.377198958333</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45980.377198958333</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45980.377198958333</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45980.377198958333</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45980.377198958333</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45980.377198958333</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45980.377198958333</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45980.377198958333</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45980.377198958333</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45980.377198958333</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45980.377198958333</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45980.377198958333</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45980.377198958333</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45980.377198958333</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45980.377198958333</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45980.377198958333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45980.377198958333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45980.377198958333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45980.377198958333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45980.377198958333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45980.377198958333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45980.377198958333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45980.377198958333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45980.377198958333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45980.377198958333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45980.377198958333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45980.377198958333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45980.377198958333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45980.377198958333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45980.377198958333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45980.377198958333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45980.377198958333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45980.377198958333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45980.377198958333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45980.377198958333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45980.377198958333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45980.377198958333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45980.377198958333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45980.377198958333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45980.377198958333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45980.377198958333</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155.37736099537142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24607</v>
      </c>
      <c r="E4" s="84" t="s">
        <v>39021</v>
      </c>
      <c r="F4" s="103">
        <v>45980.354432870372</v>
      </c>
      <c r="G4" s="104">
        <f ca="1">IFERROR(NOW()-F4,"-")</f>
        <v>2.2766087960917503E-2</v>
      </c>
      <c r="H4" s="103">
        <v>45980.34957175926</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45980.377198958333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45980.377198958333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45980.377198958333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45980.377198958333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45980.377198958333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45980.377198958333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45980.377198958333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45980.377198958333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45980.377198958333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45980.377198958333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45980.377198958333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45980.377198958333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45980.377198958333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45980.377198958333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45980.377198958333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45980.377198958333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45980.377198958333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45980.377198958333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45980.377198958333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45980.377198958333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45980.377198958333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45980.377198958333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45980.377198958333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45980.377198958333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45980.377198958333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45980.377198958333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45980.377198958333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45980.377198958333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45980.377198958333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45980.377198958333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45980.377198958333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45980.377198958333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45980.377198958333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45980.377198958333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45980.377198958333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45980.377198958333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45980.377198958333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45980.377198958333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45980.377198958333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45980.377198958333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45980.377198958333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45980.377198958333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45980.377198958333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45980.377198958333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45980.377198958333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45980.377198958333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45980.377198958333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45980.377198958333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45980.377198958333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45980.377198958333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45980.377198958333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45980.377198958333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45980.377198958333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45980.377198958333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45980.377198958333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45980.377198958333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45980.377198958333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45980.377198958333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45980.377198958333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45980.377198958333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45980.377198958333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45980.377198958333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45980.377198958333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45980.377198958333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45980.377198958333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45980.377198958333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45980.377198958333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45980.377198958333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45980.377198958333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45980.377198958333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45980.377198958333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45980.377198958333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45980.377198958333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45980.377198958333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45980.377198958333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45980.377198958333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45980.377198958333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45980.377198958333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45980.377198958333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45980.377198958333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45980.377198958333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45980.377198958333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45980.377198958333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45980.377198958333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45980.377198958333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45980.377198958333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45980.377198958333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45980.377198958333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45980.377198958333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45980.377198958333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45980.377198958333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45980.377198958333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45980.377198958333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45980.377198958333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45980.377198958333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45980.377198958333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45980.377198958333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45980.377198958333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45980.377198958333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45980.377198958333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45980.377198958333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45980.377198958333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45980.377198958333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45980.377198958333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45980.377198958333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45980.377198958333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45980.377198958333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45980.377198958333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45980.377198958333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45980.377198958333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45980.377198958333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45980.377198958333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45980.377198958333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45980.377198958333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45980.377198958333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45980.377198958333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45980.377198958333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45980.377198958333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45980.377198958333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45980.377198958333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45980.377198958333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45980.377198958333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45980.377198958333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45980.377198958333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45980.377198958333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45980.377198958333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45980.377198958333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45980.377198958333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45980.377198958333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45980.377198958333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45980.377198958333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45980.377198958333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45980.377198958333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45980.377198958333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45980.377198958333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45980.377198958333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45980.377198958333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45980.377198958333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45980.377198958333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45980.377198958333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45980.377198958333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45980.377198958333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45980.377198958333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45980.377198958333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45980.377198958333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45980.377198958333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45980.377198958333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45980.377198958333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45980.377198958333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45980.377198958333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45980.377198958333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45980.377198958333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45980.377198958333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45980.377198958333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45980.377198958333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45980.377198958333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45980.377198958333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45980.377198958333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45980.377198958333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45980.377198958333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45980.377198958333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45980.377198958333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45980.377198958333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45980.377198958333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45980.377198958333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45980.377198958333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45980.377198958333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45980.377198958333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45980.377198958333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45980.377198958333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45980.377198958333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45980.377198958333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45980.377198958333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45980.377198958333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45980.377198958333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45980.377198958333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45980.377198958333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45980.377198958333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45980.377198958333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45980.377198958333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45980.377198958333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45980.377198958333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45980.377198958333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45980.377198958333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45980.377198958333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45980.377198958333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45980.377198958333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45980.377198958333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45980.377198958333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45980.377198958333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45980.377198958333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45980.377198958333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45980.377198958333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45980.377198958333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45980.377198958333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45980.377198958333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45980.377198958333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45980.377198958333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45980.377198958333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45980.377198958333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45980.377198958333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45980.377198958333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45980.377198958333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45980.377198958333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45980.377198958333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45980.377198958333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45980.377198958333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45980.377198958333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45980.377198958333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45980.377198958333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45980.377198958333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45980.377198958333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45980.377198958333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45980.377198958333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45980.377198958333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45980.377198958333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45980.377198958333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45980.377198958333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45980.377198958333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45980.377198958333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45980.377198958333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45980.377198958333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45980.377198958333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45980.377198958333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45980.377198958333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45980.377198958333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45980.377198958333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45980.377198958333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45980.377198958333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45980.377198958333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45980.377198958333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45980.377198958333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45980.377198958333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45980.377198958333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45980.377198958333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45980.377198958333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45980.377198958333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45980.377198958333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45980.377198958333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45980.377198958333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45980.377198958333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45980.377198958333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45980.377198958333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45980.377198958333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45980.377198958333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45980.377198958333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45980.377198958333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45980.377198958333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45980.377198958333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45980.377198958333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45980.377198958333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45980.377198958333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45980.377198958333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45980.377198958333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45980.377198958333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45980.377198958333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45980.377198958333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45980.377198958333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45980.377198958333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45980.377198958333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45980.377198958333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45980.377198958333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45980.377198958333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45980.377198958333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45980.377198958333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45980.377198958333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45980.377198958333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45980.377198958333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45980.377198958333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45980.377198958333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45980.377198958333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45980.377198958333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45980.377198958333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45980.377198958333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45980.377198958333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45980.377198958333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45980.377198958333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45980.377198958333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45980.377198958333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45980.377198958333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45980.377198958333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45980.377198958333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45980.377198958333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45980.377198958333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45980.377198958333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45980.377198958333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45980.377198958333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45980.377198958333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45980.377198958333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45980.377198958333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45980.377198958333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45980.377198958333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45980.377198958333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45980.377198958333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45980.377198958333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45980.377198958333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45980.377198958333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45980.377198958333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45980.377198958333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45980.377198958333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45980.377198958333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45980.377198958333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45980.377198958333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45980.377198958333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45980.377198958333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45980.377198958333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45980.377198958333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45980.377198958333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45980.377198958333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45980.377198958333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45980.377198958333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45980.377198958333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45980.377198958333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45980.377198958333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45980.377198958333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45980.377198958333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45980.377198958333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45980.377198958333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45980.377198958333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45980.377198958333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45980.377198958333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45980.377198958333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45980.377198958333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45980.377198958333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45980.377198958333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45980.377198958333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45980.377198958333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45980.377198958333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45980.377198958333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45980.377198958333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45980.377198958333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45980.377198958333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45980.377198958333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45980.377198958333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45980.377198958333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45980.377198958333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45980.377198958333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45980.377198958333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45980.377198958333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45980.377198958333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45980.377198958333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45980.377198958333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45980.377198958333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45980.377198958333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45980.377198958333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45980.377198958333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45980.377198958333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45980.377198958333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45980.377198958333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45980.377198958333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45980.377198958333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45980.377198958333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45980.377198958333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45980.377198958333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45980.377198958333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45980.377198958333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45980.377198958333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45980.377198958333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45980.377198958333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45980.377198958333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45980.377198958333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45980.377198958333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45980.377198958333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45980.377198958333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45980.377198958333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45980.377198958333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45980.377198958333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45980.377198958333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45980.377198958333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45980.377198958333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45980.377198958333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45980.377198958333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45980.377198958333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45980.377198958333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45980.377198958333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45980.377198958333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45980.377198958333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45980.377198958333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45980.377198958333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45980.377198958333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45980.377198958333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45980.377198958333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45980.377198958333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45980.377198958333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45980.377198958333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45980.377198958333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45980.377198958333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45980.377198958333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45980.377198958333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45980.377198958333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45980.377198958333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45980.377198958333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45980.377198958333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45980.377198958333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45980.377198958333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45980.377198958333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45980.377198958333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45980.377198958333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45980.377198958333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45980.377198958333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45980.377198958333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45980.377198958333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45980.377198958333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45980.377198958333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45980.377198958333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45980.377198958333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45980.377198958333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45980.377198958333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45980.377198958333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45980.377198958333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45980.377198958333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45980.377198958333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45980.377198958333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45980.377198958333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45980.377198958333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45980.377198958333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45980.377198958333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45980.377198958333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45980.377198958333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45980.377198958333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45980.377198958333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45980.377198958333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45980.377198958333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45980.377198958333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45980.377198958333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45980.377198958333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45980.377198958333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45980.377198958333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45980.377198958333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45980.377198958333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45980.377198958333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45980.377198958333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45980.377198958333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45980.377198958333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45980.377198958333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45980.377198958333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45980.377198958333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45980.377198958333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45980.377198958333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45980.377198958333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45980.377198958333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45980.377198958333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45980.377198958333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45980.377198958333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45980.377198958333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45980.377198958333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45980.377198958333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45980.377198958333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45980.377198958333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45980.377198958333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45980.377198958333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45980.377198958333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45980.377198958333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45980.377198958333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45980.377198958333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45980.377198958333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45980.377198958333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45980.377198958333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45980.377198958333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45980.377198958333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45980.377198958333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45980.377198958333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45980.377198958333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45980.377198958333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45980.377198958333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45980.377198958333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45980.377198958333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45980.377198958333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45980.377198958333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45980.377198958333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45980.377198958333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45980.377198958333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45980.377198958333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45980.377198958333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45980.377198958333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45980.377198958333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45980.377198958333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45980.377198958333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45980.377198958333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45980.377198958333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45980.377198958333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45980.377198958333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45980.377198958333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45980.377198958333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45980.377198958333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45980.377198958333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45980.377198958333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45980.377198958333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45980.377198958333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45980.377198958333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45980.377198958333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45980.377198958333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45980.377198958333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45980.377198958333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45980.377198958333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45980.377198958333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45980.377198958333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45980.377198958333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45980.377198958333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45980.377198958333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45980.377198958333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45980.377198958333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45980.377198958333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45980.377198958333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45980.377198958333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45980.377198958333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45980.377198958333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45980.377198958333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45980.377198958333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45980.377198958333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45980.377198958333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45980.377198958333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45980.377198958333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45980.377198958333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45980.377198958333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45980.377198958333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45980.377198958333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45980.377198958333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45980.377198958333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45980.377198958333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45980.377198958333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45980.377198958333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45980.377198958333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45980.377198958333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45980.377198958333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45980.377198958333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45980.377198958333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45980.377198958333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45980.377198958333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45980.377198958333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45980.377198958333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45980.377198958333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45980.377198958333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45980.377198958333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45980.377198958333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45980.377198958333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45980.377198958333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45980.377198958333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45980.377198958333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45980.377198958333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45980.377198958333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45980.377198958333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45980.377198958333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45980.377198958333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45980.377198958333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45980.377198958333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45980.377198958333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45980.377198958333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45980.377198958333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45980.377198958333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45980.377198958333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45980.377198958333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45980.377198958333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45980.377198958333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45980.377198958333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45980.377198958333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45980.377198958333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45980.377198958333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45980.377198958333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45980.377198958333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45980.377198958333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45980.377198958333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45980.377198958333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45980.377198958333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45980.377198958333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45980.377198958333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45980.377198958333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45980.377198958333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45980.377198958333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45980.377198958333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45980.377198958333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45980.377198958333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45980.377198958333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45980.377198958333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45980.377198958333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45980.377198958333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45980.377198958333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45980.377198958333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45980.377198958333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45980.377198958333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45980.377198958333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45980.377198958333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45980.377198958333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45980.377198958333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45980.377198958333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45980.377198958333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45980.377198958333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45980.377198958333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45980.377198958333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45980.377198958333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45980.377198958333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45980.377198958333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45980.377198958333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45980.377198958333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45980.377198958333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45980.377198958333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45980.377198958333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45980.377198958333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45980.377198958333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45980.377198958333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45980.377198958333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45980.377198958333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45980.377198958333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45980.377198958333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45980.377198958333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45980.377198958333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45980.377198958333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45980.377198958333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45980.377198958333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45980.377198958333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45980.377198958333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45980.377198958333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45980.377198958333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45980.377198958333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45980.377198958333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45980.377198958333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45980.377198958333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45980.377198958333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45980.377198958333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45980.377198958333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45980.377198958333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45980.377198958333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45980.377198958333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45980.377198958333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45980.377198958333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45980.377198958333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45980.377198958333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45980.377198958333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45980.377198958333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45980.377198958333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45980.377198958333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45980.377198958333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45980.377198958333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45980.377198958333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45980.377198958333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45980.377198958333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45980.377198958333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45980.377198958333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45980.377198958333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45980.377198958333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45980.377198958333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45980.377198958333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45980.377198958333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45980.377198958333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45980.377198958333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45980.377198958333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45980.377198958333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45980.377198958333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45980.377198958333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45980.377198958333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45980.377198958333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45980.377198958333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45980.377198958333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45980.377198958333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45980.377198958333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45980.377198958333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45980.377198958333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45980.377198958333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45980.377198958333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45980.377198958333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45980.377198958333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45980.377198958333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45980.377198958333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45980.377198958333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45980.377198958333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45980.377198958333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45980.377198958333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45980.377198958333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45980.377198958333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45980.377198958333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45980.377198958333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45980.377198958333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45980.377198958333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45980.377198958333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45980.377198958333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45980.377198958333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45980.377198958333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45980.377198958333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45980.377198958333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45980.377198958333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45980.377198958333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45980.377198958333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45980.377198958333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45980.377198958333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45980.377198958333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45980.377198958333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45980.377198958333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45980.377198958333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45980.377198958333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45980.377198958333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45980.377198958333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45980.377198958333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45980.377198958333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45980.377198958333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45980.377198958333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45980.377198958333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45980.377198958333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45980.377198958333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45980.377198958333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45980.377198958333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45980.377198958333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45980.377198958333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45980.377198958333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45980.377198958333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45980.377198958333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45980.377198958333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45980.377198958333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45980.377198958333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45980.377198958333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45980.377198958333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45980.377198958333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45980.377198958333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45980.377198958333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45980.377198958333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45980.377198958333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45980.377198958333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45980.377198958333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45980.377198958333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45980.377198958333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45980.377198958333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45980.377198958333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45980.377198958333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45980.377198958333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45980.377198958333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45980.377198958333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45980.377198958333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45980.377198958333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45980.377198958333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45980.377198958333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45980.377198958333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45980.377198958333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45980.377198958333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45980.377198958333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45980.377198958333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45980.377198958333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45980.377198958333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45980.377198958333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45980.377198958333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45980.377198958333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45980.377198958333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45980.377198958333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45980.377198958333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45980.377198958333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45980.377198958333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45980.377198958333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45980.377198958333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45980.377198958333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45980.377198958333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45980.377198958333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45980.377198958333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45980.377198958333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45980.377198958333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45980.377198958333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45980.377198958333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45980.377198958333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45980.377198958333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45980.377198958333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45980.377198958333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45980.377198958333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45980.377198958333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45980.377198958333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45980.377198958333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45980.377198958333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45980.377198958333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45980.377198958333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45980.377198958333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45980.377198958333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45980.377198958333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45980.377198958333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45980.377198958333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45980.377198958333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45980.377198958333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45980.377198958333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45980.377198958333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45980.377198958333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45980.377198958333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45980.377198958333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45980.377198958333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45980.377198958333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45980.377198958333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45980.377198958333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45980.377198958333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45980.377198958333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45980.377198958333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45980.377198958333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45980.377198958333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45980.377198958333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45980.377198958333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45980.377198958333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45980.377198958333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45980.377198958333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45980.377198958333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45980.377198958333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45980.377198958333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45980.377198958333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45980.377198958333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45980.377198958333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45980.377198958333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45980.377198958333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45980.377198958333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45980.377198958333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45980.377198958333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45980.377198958333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45980.377198958333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45980.377198958333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45980.377198958333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45980.377198958333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45980.377198958333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45980.377198958333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45980.377198958333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45980.377198958333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45980.377198958333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45980.377198958333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45980.377198958333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45980.377198958333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45980.377198958333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45980.377198958333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45980.377198958333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45980.377198958333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45980.377198958333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45980.377198958333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45980.377198958333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45980.377198958333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45980.377198958333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45980.377198958333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45980.377198958333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45980.377198958333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45980.377198958333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45980.377198958333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45980.377198958333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45980.377198958333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45980.377198958333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45980.377198958333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45980.377198958333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45980.377198958333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45980.377198958333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45980.377198958333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45980.377198958333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45980.377198958333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45980.377198958333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45980.377198958333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45980.377198958333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45980.377198958333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45980.377198958333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45980.377198958333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45980.377198958333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45980.377198958333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45980.377198958333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45980.377198958333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45980.377198958333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45980.377198958333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45980.377198958333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45980.377198958333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45980.377198958333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45980.377198958333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45980.377198958333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45980.377198958333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45980.377198958333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45980.377198958333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45980.377198958333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45980.377198958333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45980.377198958333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45980.377198958333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45980.377198958333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45980.377198958333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45980.377198958333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45980.377198958333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45980.377198958333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45980.377198958333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45980.377198958333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45980.377198958333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45980.377198958333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45980.377198958333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45980.377198958333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45980.377198958333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45980.377198958333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45980.377198958333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45980.377198958333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45980.377198958333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45980.377198958333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45980.377198958333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45980.377198958333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45980.377198958333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45980.377198958333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45980.377198958333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45980.377198958333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45980.377198958333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45980.377198958333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45980.377198958333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45980.377198958333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45980.377198958333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45980.377198958333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45980.377198958333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45980.377198958333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45980.377198958333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45980.377198958333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45980.377198958333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45980.377198958333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45980.377198958333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45980.377198958333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45980.377198958333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45980.377198958333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45980.377198958333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45980.377198958333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45980.377198958333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45980.377198958333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45980.377198958333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45980.377198958333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45980.377198958333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45980.377198958333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45980.377198958333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45980.377198958333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45980.377198958333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45980.377198958333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45980.377198958333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45980.377198958333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45980.377198958333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45980.377198958333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45980.377198958333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45980.377198958333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45980.377198958333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45980.377198958333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45980.377198958333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45980.377198958333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45980.377198958333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45980.377198958333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45980.377198958333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45980.377198958333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45980.377198958333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45980.377198958333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45980.377198958333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45980.377198958333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45980.377198958333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45980.377198958333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45980.377198958333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45980.377198958333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45980.377198958333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45980.377198958333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45980.377198958333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45980.377198958333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45980.377198958333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45980.377198958333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45980.377198958333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45980.377198958333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45980.377198958333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45980.377198958333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45980.377198958333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45980.377198958333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45980.377198958333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45980.377198958333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45980.377198958333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45980.377198958333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45980.377198958333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45980.377198958333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45980.377198958333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45980.377198958333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45980.377198958333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45980.377198958333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45980.377198958333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45980.377198958333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45980.377198958333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45980.377198958333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45980.377198958333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45980.377198958333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45980.377198958333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45980.377198958333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45980.377198958333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45980.377198958333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45980.377198958333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45980.377198958333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45980.377198958333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45980.377198958333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45980.377198958333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45980.377198958333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45980.377198958333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45980.377198958333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45980.377198958333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45980.377198958333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45980.377198958333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45980.377198958333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45980.377198958333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45980.377198958333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45980.377198958333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45980.377198958333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45980.377198958333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45980.377198958333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45980.377198958333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45980.377198958333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45980.377198958333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45980.377198958333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45980.377198958333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45980.377198958333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45980.377198958333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45980.377198958333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45980.377198958333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45980.377198958333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45980.377198958333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45980.377198958333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45980.377198958333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45980.377198958333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45980.377198958333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45980.377198958333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45980.377198958333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45980.377198958333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45980.377198958333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45980.377198958333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45980.377198958333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45980.377198958333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45980.377198958333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45980.377198958333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45980.377198958333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45980.377198958333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45980.377198958333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45980.377198958333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45980.377198958333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45980.377198958333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45980.377198958333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45980.377198958333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45980.377198958333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45980.377198958333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45980.377198958333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45980.377198958333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45980.377198958333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45980.377198958333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45980.377198958333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45980.377198958333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45980.377198958333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45980.377198958333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45980.377198958333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45980.377198958333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45980.377198958333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45980.377198958333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45980.377198958333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45980.377198958333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45980.377198958333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45980.377198958333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45980.377198958333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45980.377198958333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45980.377198958333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45980.377198958333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45980.377198958333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45980.377198958333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45980.377198958333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45980.377198958333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45980.377198958333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45980.377198958333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45980.377198958333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45980.377198958333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45980.377198958333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45980.377198958333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45980.377198958333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45980.377198958333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45980.377198958333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45980.377198958333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45980.377198958333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45980.377198958333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45980.377198958333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45980.377198958333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45980.377198958333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45980.377198958333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45980.377198958333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45980.377198958333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45980.377198958333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45980.377198958333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45980.377198958333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45980.377198958333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45980.377198958333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45980.377198958333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45980.377198958333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45980.377198958333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45980.377198958333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45980.377198958333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45980.377198958333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45980.377198958333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45980.377198958333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45980.377198958333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45980.377198958333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45980.377198958333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45980.377198958333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45980.377198958333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45980.377198958333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45980.377198958333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45980.377198958333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45980.377198958333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45980.377198958333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45980.377198958333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45980.377198958333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45980.377198958333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45980.377198958333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45980.377198958333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45980.377198958333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45980.377198958333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45980.377198958333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45980.377198958333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45980.377198958333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45980.377198958333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45980.377198958333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45980.377198958333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45980.377198958333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45980.377198958333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45980.377198958333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45980.377198958333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45980.377198958333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45980.377198958333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45980.377198958333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45980.377198958333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45980.377198958333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45980.377198958333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45980.377198958333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45980.377198958333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45980.377198958333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45980.377198958333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45980.377198958333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45980.377198958333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45980.377198958333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45980.377198958333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45980.377198958333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45980.377198958333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45980.377198958333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45980.377198958333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45980.377198958333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45980.377198958333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45980.377198958333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45980.377198958333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45980.377198958333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45980.377198958333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45980.377198958333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45980.377198958333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45980.377198958333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45980.377198958333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45980.377198958333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45980.377198958333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45980.377198958333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45980.377198958333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45980.377198958333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45980.377198958333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45980.377198958333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45980.377198958333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45980.377198958333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45980.377198958333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45980.377198958333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45980.377198958333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45980.377198958333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45980.377198958333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45980.377198958333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45980.377198958333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45980.377198958333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45980.377198958333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45980.377198958333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45980.377198958333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45980.377198958333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45980.377198958333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45980.377198958333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45980.377198958333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45980.377198958333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45980.377198958333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45980.377198958333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45980.377198958333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45980.377198958333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45980.377198958333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45980.377198958333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45980.377198958333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7"/>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276.89648136573669</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36966</v>
      </c>
      <c r="E3" s="94" t="s">
        <v>39102</v>
      </c>
      <c r="F3" s="95">
        <v>45980.052881944444</v>
      </c>
      <c r="G3" s="96">
        <f ca="1">IFERROR(NOW()-F3,"")</f>
        <v>0.32431701388850342</v>
      </c>
      <c r="H3" s="95">
        <v>45980.166921296295</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36585</v>
      </c>
      <c r="E4" s="94" t="s">
        <v>39021</v>
      </c>
      <c r="F4" s="95">
        <v>45980.335636574076</v>
      </c>
      <c r="G4" s="96">
        <f ca="1">IFERROR(NOW()-F4,"")</f>
        <v>4.156238425639458E-2</v>
      </c>
      <c r="H4" s="95">
        <v>45980.329861111109</v>
      </c>
      <c r="I4" s="113" t="str">
        <f>IFERROR(VLOOKUP(D4,DB!A:F,6,0),"")</f>
        <v>Generator-SG</v>
      </c>
      <c r="J4" s="113" t="str">
        <f>IFERROR(VLOOKUP(D4,DB!A:G,7,0),"")</f>
        <v>Vandalized</v>
      </c>
      <c r="K4" s="97" t="s">
        <v>39114</v>
      </c>
      <c r="L4" s="91" t="str">
        <f>IFERROR(VLOOKUP(D4,DB!A:I,9,0),"")</f>
        <v>Latis</v>
      </c>
    </row>
    <row r="5" spans="1:16" ht="15" customHeight="1">
      <c r="A5" s="113" t="s">
        <v>39115</v>
      </c>
      <c r="B5" s="113" t="str">
        <f>IFERROR(VLOOKUP(D5,DB!A:K,11,0),"")</f>
        <v>R4</v>
      </c>
      <c r="C5" s="93">
        <v>1</v>
      </c>
      <c r="D5" s="91" t="s">
        <v>28151</v>
      </c>
      <c r="E5" s="94" t="s">
        <v>39102</v>
      </c>
      <c r="F5" s="95">
        <v>45980.341886574075</v>
      </c>
      <c r="G5" s="96">
        <f ca="1">IFERROR(NOW()-F5,"")</f>
        <v>3.5312384257849772E-2</v>
      </c>
      <c r="H5" s="95">
        <v>45980.336030092592</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ref="G6:G67" ca="1" si="0">IFERROR(NOW()-F6,"")</f>
        <v>45980.377198726848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45980.377198726848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45980.377198726848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45980.377198726848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45980.377198726848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45980.377198726848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45980.377198726848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45980.377198726848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45980.377198726848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45980.377198726848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45980.377198726848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45980.377198726848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45980.377198726848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45980.377198726848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45980.377198726848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45980.377198726848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45980.377198726848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45980.377198726848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45980.377198726848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45980.377198726848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45980.377198726848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45980.377198726848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45980.377198726848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45980.377198726848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45980.377198726848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45980.377198726848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45980.377198726848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45980.377198726848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45980.377198726848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45980.377198726848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45980.377198726848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45980.377198726848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45980.377198726848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45980.377198726848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45980.377198726848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45980.377198726848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45980.377198726848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45980.377198726848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45980.377198726848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45980.377198726848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45980.377198726848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45980.377198726848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45980.377198726848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45980.377198726848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45980.377198726848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45980.377198726848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45980.377198726848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45980.377198726848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45980.377198726848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45980.377198726848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45980.377198726848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45980.377198726848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45980.377198726848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45980.377198726848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45980.377198726848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45980.377198726848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45980.377198726848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45980.377198726848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45980.377198726848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45980.377198726848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45980.377198726848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45980.377198726848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1">IFERROR(NOW()-F68,"")</f>
        <v>45980.377198726848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45980.377198726848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45980.377198726848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45980.377198726848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45980.377198726848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45980.377198726848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45980.377198726848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45980.377198726848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45980.377198726848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45980.377198726848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45980.377198726848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45980.377198726848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45980.377198726848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45980.377198726848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45980.377198726848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45980.377198726848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45980.377198726848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45980.377198726848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45980.377198726848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45980.377198726848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45980.377198726848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45980.377198726848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45980.377198726848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45980.377198726848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45980.377198726848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45980.377198726848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45980.377198726848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45980.377198726848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45980.377198726848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45980.377198726848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45980.377198726848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45980.377198726848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45980.377198726848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45980.377198726848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45980.377198726848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45980.377198726848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45980.377198726848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45980.377198726848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45980.377198726848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45980.377198726848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45980.377198726848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45980.377198726848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45980.377198726848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45980.377198726848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45980.377198726848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45980.377198726848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45980.377198726848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45980.377198726848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45980.377198726848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45980.377198726848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45980.377198726848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45980.377198726848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45980.377198726848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45980.377198726848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45980.377198726848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45980.377198726848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45980.377198726848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45980.377198726848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45980.377198726848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45980.377198726848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45980.377198726848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45980.377198726848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45980.377198726848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45980.377198726848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2">IFERROR(NOW()-F132,"")</f>
        <v>45980.377198726848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45980.377198726848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45980.377198726848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45980.377198726848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45980.377198726848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45980.377198726848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45980.377198726848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45980.377198726848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45980.377198726848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45980.377198726848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45980.377198726848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45980.377198726848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45980.377198726848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45980.377198726848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45980.377198726848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45980.377198726848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45980.377198726848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45980.377198726848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45980.377198726848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45980.377198726848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45980.377198726848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45980.377198726848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45980.377198726848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45980.377198726848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45980.377198726848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45980.377198726848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45980.377198726848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45980.377198726848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45980.377198726848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45980.377198726848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45980.377198726848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45980.377198726848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45980.377198726848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45980.377198726848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45980.377198726848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45980.377198726848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45980.377198726848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45980.377198726848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45980.377198726848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45980.377198726848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45980.377198726848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45980.377198726848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45980.377198726848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45980.377198726848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45980.377198726848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45980.377198726848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45980.377198726848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45980.377198726848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45980.377198726848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45980.377198726848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45980.377198726848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45980.377198726848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45980.377198726848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45980.377198726848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45980.377198726848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45980.377198726848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45980.377198726848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45980.377198726848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45980.377198726848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45980.377198726848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45980.377198726848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45980.377198726848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45980.377198726848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45980.377198726848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3">IFERROR(NOW()-F196,"")</f>
        <v>45980.377198726848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45980.377198726848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45980.377198726848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45980.377198726848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45980.377198726848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45980.377198726848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45980.377198726848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45980.377198726848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45980.377198726848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45980.377198726848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45980.377198726848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45980.377198726848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45980.377198726848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45980.377198726848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45980.377198726848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45980.377198726848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45980.377198726848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45980.377198726848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45980.377198726848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45980.377198726848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45980.377198726848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45980.377198726848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45980.377198726848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45980.377198726848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45980.377198726848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45980.377198726848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45980.377198726848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45980.377198726848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45980.377198726848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45980.377198726848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45980.377198726848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45980.377198726848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45980.377198726848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45980.377198726848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45980.377198726848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45980.377198726848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45980.377198726848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45980.377198726848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45980.377198726848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45980.377198726848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45980.377198726848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45980.377198726848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45980.377198726848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45980.377198726848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45980.377198726848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45980.377198726848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45980.377198726848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45980.377198726848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45980.377198726848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45980.377198726848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45980.377198726848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45980.377198726848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45980.377198726848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45980.377198726848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45980.377198726848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45980.377198726848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45980.377198726848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45980.377198726848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45980.377198726848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45980.377198726848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45980.377198726848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45980.377198726848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45980.377198726848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45980.377198726848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4">IFERROR(NOW()-F260,"")</f>
        <v>45980.377198726848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45980.377198726848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45980.377198726848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45980.377198726848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45980.377198726848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45980.377198726848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45980.377198726848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45980.377198726848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45980.377198726848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45980.377198726848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45980.377198726848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45980.377198726848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45980.377198726848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45980.377198726848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45980.377198726848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45980.377198726848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45980.377198726848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45980.377198726848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45980.377198726848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45980.377198726848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45980.377198726848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45980.377198726848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45980.377198726848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45980.377198726848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45980.377198726848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45980.377198726848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45980.377198726848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45980.377198726848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45980.377198726848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45980.377198726848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45980.377198726848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45980.377198726848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45980.377198726848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45980.377198726848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45980.377198726848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45980.377198726848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45980.377198726848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45980.377198726848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45980.377198726848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45980.377198726848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45980.377198726848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45980.377198726848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45980.377198726848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45980.377198726848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45980.377198726848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45980.377198726848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45980.377198726848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45980.377198726848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45980.377198726848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45980.377198726848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45980.377198726848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45980.377198726848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45980.377198726848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45980.377198726848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45980.377198726848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45980.377198726848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45980.377198726848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45980.377198726848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45980.377198726848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45980.377198726848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45980.377198726848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45980.377198726848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45980.377198726848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45980.377198726848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5">IFERROR(NOW()-F324,"")</f>
        <v>45980.377198726848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45980.377198726848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45980.377198726848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45980.377198726848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45980.377198726848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45980.377198726848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45980.377198726848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45980.377198726848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45980.377198726848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45980.377198726848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45980.377198726848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45980.377198726848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45980.377198726848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45980.377198726848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45980.377198726848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45980.377198726848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45980.377198726848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45980.377198726848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45980.377198726848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45980.377198726848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45980.377198726848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45980.377198726848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45980.377198726848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45980.377198726848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45980.377198726848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45980.377198726848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45980.377198726848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45980.377198726848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45980.377198726848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45980.377198726848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45980.377198726848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45980.377198726848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45980.377198726848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45980.377198726848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45980.377198726848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45980.377198726848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45980.377198726848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45980.377198726848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45980.377198726848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45980.377198726848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45980.377198726848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45980.377198726848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45980.377198726848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45980.377198726848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45980.377198726848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45980.377198726848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45980.377198726848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45980.377198726848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45980.377198726848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45980.377198726848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45980.377198726848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45980.377198726848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45980.377198726848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45980.377198726848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45980.377198726848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45980.377198726848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45980.377198726848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45980.377198726848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45980.377198726848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45980.377198726848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45980.377198726848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45980.377198958333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45980.377198958333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45980.377198958333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51" ca="1" si="6">IFERROR(NOW()-F388,"")</f>
        <v>45980.377198958333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45980.377198958333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45980.377198958333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45980.377198958333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45980.377198958333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45980.377198958333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45980.377198958333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45980.377198958333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45980.377198958333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45980.377198958333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45980.377198958333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45980.377198958333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45980.377198958333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45980.377198958333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45980.377198958333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45980.377198958333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45980.377198958333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45980.377198958333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45980.377198958333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45980.377198958333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45980.377198958333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45980.377198958333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45980.377198958333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45980.377198958333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45980.377198958333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45980.377198958333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45980.377198958333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45980.377198958333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45980.377198958333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45980.377198958333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45980.377198958333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45980.377198958333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45980.377198958333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45980.377198958333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45980.377198958333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45980.377198958333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45980.377198958333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45980.377198958333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45980.377198958333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45980.377198958333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45980.377198958333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45980.377198958333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45980.377198958333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45980.377198958333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45980.377198958333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45980.377198958333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45980.377198958333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45980.377198958333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45980.377198958333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45980.377198958333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45980.377198958333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45980.377198958333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45980.377198958333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45980.377198958333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45980.377198958333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45980.377198958333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45980.377198958333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45980.377198958333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45980.377198958333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45980.377198958333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45980.377198958333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45980.377198958333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45980.377198958333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45980.377198958333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ref="G452:G497" ca="1" si="7">IFERROR(NOW()-F452,"")</f>
        <v>45980.377198958333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45980.377198958333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45980.377198958333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45980.377198958333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45980.377198958333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45980.377198958333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45980.377198958333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45980.377198958333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45980.377198958333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45980.377198958333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45980.377198958333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45980.377198958333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45980.377198958333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45980.377198958333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45980.377198958333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45980.377198958333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45980.377198958333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45980.377198958333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45980.377198958333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45980.377198958333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45980.377198958333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45980.377198958333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45980.377198958333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45980.377198958333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45980.377198958333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45980.377198958333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45980.377198958333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45980.377198958333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45980.377198958333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45980.377198958333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45980.377198958333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45980.377198958333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45980.377198958333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45980.377198958333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45980.377198958333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45980.377198958333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45980.377198958333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45980.377198958333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45980.377198958333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45980.377198958333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45980.377198958333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45980.377198958333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45980.377198958333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45980.377198958333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45980.377198958333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45980.377198958333</v>
      </c>
      <c r="H497" s="95"/>
      <c r="I497" s="113" t="str">
        <f>IFERROR(VLOOKUP(D497,DB!A:F,6,0),"")</f>
        <v/>
      </c>
      <c r="J497" s="113" t="str">
        <f>IFERROR(VLOOKUP(D497,DB!A:G,7,0),"")</f>
        <v/>
      </c>
      <c r="K497" s="97"/>
      <c r="L497" s="91" t="str">
        <f>IFERROR(VLOOKUP(D497,DB!A:I,9,0),"")</f>
        <v/>
      </c>
    </row>
  </sheetData>
  <dataValidations count="2">
    <dataValidation allowBlank="1" showInputMessage="1" showErrorMessage="1" sqref="E1" xr:uid="{A4F81451-56CC-4543-9497-104C4E44EE4B}"/>
    <dataValidation type="list" allowBlank="1" showInputMessage="1" showErrorMessage="1" sqref="E2:E4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88.545138773144572</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39102</v>
      </c>
      <c r="F3" s="38">
        <v>45926.188877314817</v>
      </c>
      <c r="G3" s="108">
        <f t="shared" ref="G3" ca="1" si="0">IFERROR(NOW()-F3,"")</f>
        <v>54.188321643516247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39102</v>
      </c>
      <c r="F4" s="110">
        <v>45948.661111111112</v>
      </c>
      <c r="G4" s="111">
        <f t="shared" ref="G4" ca="1" si="1">IFERROR(NOW()-F4,"")</f>
        <v>31.716087847220479</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2.8623954861104721</v>
      </c>
      <c r="H5" s="135">
        <v>45977.468807870369</v>
      </c>
      <c r="I5" s="109" t="str">
        <f>IFERROR(VLOOKUP(D5,DB!A:F,6,0),"")</f>
        <v>SCECO</v>
      </c>
      <c r="J5" s="109" t="str">
        <f>IFERROR(VLOOKUP(D5,DB!A:G,7,0),"")</f>
        <v>Weak</v>
      </c>
      <c r="K5" s="109" t="s">
        <v>39124</v>
      </c>
      <c r="L5" s="109" t="str">
        <f>IFERROR(VLOOKUP(D5,DB!A:I,9,0),"")</f>
        <v>Latis</v>
      </c>
    </row>
    <row r="6" spans="1:13">
      <c r="A6" s="109" t="s">
        <v>39125</v>
      </c>
      <c r="B6" s="109" t="str">
        <f>IFERROR(VLOOKUP(D6,DB!A:K,11,0),"")</f>
        <v>R5</v>
      </c>
      <c r="C6" s="109">
        <v>1</v>
      </c>
      <c r="D6" s="109" t="s">
        <v>33563</v>
      </c>
      <c r="E6" s="109" t="s">
        <v>39021</v>
      </c>
      <c r="F6" s="135">
        <v>45980.349756944444</v>
      </c>
      <c r="G6" s="111">
        <f ca="1">IFERROR(NOW()-F6,"")</f>
        <v>2.744178240391193E-2</v>
      </c>
      <c r="H6" s="135">
        <v>45980.347025462965</v>
      </c>
      <c r="I6" s="109" t="str">
        <f>IFERROR(VLOOKUP(D6,DB!A:F,6,0),"")</f>
        <v>SCECO</v>
      </c>
      <c r="J6" s="109" t="str">
        <f>IFERROR(VLOOKUP(D6,DB!A:G,7,0),"")</f>
        <v>Dead</v>
      </c>
      <c r="K6" s="109" t="s">
        <v>39126</v>
      </c>
      <c r="L6" s="109" t="str">
        <f>IFERROR(VLOOKUP(D6,DB!A:I,9,0),"")</f>
        <v>Latis</v>
      </c>
    </row>
    <row r="7" spans="1:13">
      <c r="A7" s="109"/>
      <c r="B7" s="109" t="str">
        <f>IFERROR(VLOOKUP(D7,DB!A:K,11,0),"")</f>
        <v/>
      </c>
      <c r="C7" s="109"/>
      <c r="D7" s="109"/>
      <c r="E7" s="109"/>
      <c r="F7" s="109"/>
      <c r="G7" s="111">
        <f ca="1">IFERROR(NOW()-F7,"")</f>
        <v>45980.377198726848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45980.377198726848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45980.377198726848</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45980.377198726848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45980.377198726848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45980.377198726848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45980.377198726848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45980.377198726848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45980.377198726848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45980.377198726848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45980.377198726848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45980.377198726848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45980.377198726848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45980.377198726848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45980.377198726848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45980.377198726848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45980.377198726848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45980.377198726848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45980.377198726848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45980.377198726848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45980.377198726848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45980.377198726848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45980.377198726848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45980.377198726848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45980.377198726848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45980.377198726848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45980.377198726848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45980.377198726848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45980.377198726848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45980.377198726848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45980.377198726848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45980.377198726848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45980.377198726848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45980.377198726848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45980.377198726848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45980.377198726848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45980.377198726848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45980.377198726848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45980.377198726848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45980.377198726848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45980.377198726848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45980.377198726848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45980.377198726848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45980.377198726848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45980.377198726848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45980.377198726848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45980.377198726848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45980.377198726848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45980.377198726848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45980.377198726848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45980.377198726848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45980.377198726848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45980.377198726848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45980.377198726848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45980.377198726848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45980.377198726848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45980.377198726848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45980.377198726848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45980.377198726848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45980.377198726848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45980.377198726848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45980.377198726848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45980.377198726848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45980.377198726848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45980.377198726848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45980.377198726848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45980.377198726848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45980.377198726848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45980.377198726848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45980.377198726848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45980.377198726848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45980.377198726848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45980.377198726848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45980.377198726848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45980.377198726848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45980.377198726848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45980.377198726848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45980.377198726848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45980.377198726848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45980.377198726848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45980.377198726848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45980.377198726848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45980.377198726848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45980.377198726848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45980.377198726848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45980.377198726848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45980.377198726848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45980.377198726848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45980.377198726848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45980.377198726848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45980.377198726848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45980.377198726848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45980.377198726848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45980.377198726848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45980.377198726848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45980.377198726848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45980.377198726848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45980.377198726848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45980.377198726848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45980.377198726848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45980.377198726848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45980.377198726848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45980.377198726848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45980.377198726848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45980.377198726848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45980.377198726848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45980.377198726848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45980.377198726848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45980.377198726848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45980.377198726848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45980.377198726848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45980.377198726848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45980.377198726848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45980.377198726848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45980.377198726848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45980.377198726848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45980.377198726848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45980.377198726848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45980.377198726848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45980.377198726848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45980.377198726848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45980.377198726848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45980.377198726848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45980.377198726848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45980.377198726848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45980.377198726848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45980.377198726848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45980.377198726848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45980.377198726848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45980.377198726848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45980.377198726848</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45980.377198726848</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45980.377198726848</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45980.377198726848</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45980.377198726848</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45980.377198726848</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45980.377198726848</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45980.377198726848</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45980.377198726848</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45980.377198726848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45980.377198726848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45980.377198726848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45980.377198726848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45980.377198726848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45980.377198726848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45980.377198726848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45980.377198726848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45980.377198726848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45980.377198726848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45980.377198726848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45980.377198726848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45980.377198726848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45980.377198726848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45980.377198726848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45980.377198726848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45980.377198726848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45980.377198726848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45980.377198726848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45980.377198726848</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45980.377198958333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45980.377198958333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45980.377198958333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45980.377198958333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45980.377198958333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45980.377198958333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45980.377198958333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45980.377198958333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45980.377198958333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45980.377198958333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45980.377198958333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45980.377198958333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45980.377198958333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45980.377198958333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45980.377198958333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45980.377198958333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45980.377198958333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45980.377198958333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45980.377198958333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45980.377198958333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45980.377198958333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45980.377198958333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45980.377198958333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45980.377198958333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45980.377198958333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45980.377198958333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45980.377198958333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45980.377198958333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45980.377198958333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45980.377198958333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45980.377198958333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45980.377198958333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45980.377198958333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45980.377198958333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45980.377198958333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45980.377198958333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45980.377198958333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45980.377198958333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45980.377198958333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45980.377198958333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45980.377198958333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45980.377198958333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45980.377198958333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45980.377198958333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45980.377198958333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45980.377198958333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45980.377198958333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45980.377198958333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45980.377198958333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45980.377198958333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45980.377198958333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45980.377198958333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45980.377198958333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45980.377198958333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45980.377198958333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45980.377198958333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45980.377198958333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45980.377198958333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45980.377198958333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45980.377198958333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45980.377198958333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45980.377198958333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45980.377198958333</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2025-11-19T06:05:08Z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