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469" documentId="120_S{2AC9BD13-BADA-5192-A53E-5A8FF88502F6}" xr6:coauthVersionLast="47" xr6:coauthVersionMax="47" xr10:uidLastSave="{9901F3C2-EAFC-4367-B0E1-3A901CE20AC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<sst xmlns="http://schemas.openxmlformats.org/spreadsheetml/2006/main" count="181539" uniqueCount="39146">
  <si>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</si>
  <si>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</si>
  <si>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</si>
  <si>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</si>
  <si>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</si>
  <si>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</si>
  <si>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</si>
  <si>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</si>
  <si>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</si>
  <si>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</si>
  <si>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</si>
  <si>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</si>
  <si>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</si>
  <si>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</si>
  <si>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</si>
  <si>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</si>
  <si>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</si>
  <si>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</si>
  <si>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</si>
  <si>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</si>
  <si>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</si>
  <si>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</si>
  <si>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</si>
  <si>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</si>
  <si>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</si>
  <si>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</si>
  <si>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</si>
  <si>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</si>
  <si>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</si>
  <si>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</si>
  <si>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</si>
  <si>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</si>
  <si>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</si>
  <si>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</si>
  <si>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</si>
  <si>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</si>
  <si>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</si>
  <si>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</si>
  <si>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</si>
  <si>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</si>
  <si>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</si>
  <si>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</si>
  <si>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</si>
  <si>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</si>
  <si>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</si>
  <si>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</si>
  <si>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</si>
  <si>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</si>
  <si>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</si>
  <si>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</si>
  <si>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</si>
  <si>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</si>
  <si>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</si>
  <si>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</si>
  <si>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</si>
  <si>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</si>
  <si>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</si>
  <si>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</si>
  <si>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</si>
  <si>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</si>
  <si>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</si>
  <si>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</si>
  <si>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</si>
  <si>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</si>
  <si>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</si>
  <si>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</si>
  <si>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</si>
  <si>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</si>
  <si>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</si>
  <si>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</si>
  <si>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</si>
  <si>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</si>
  <si>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</si>
  <si>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</si>
  <si>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</si>
  <si>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</si>
  <si>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</si>
  <si>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</si>
  <si>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</si>
  <si>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</si>
  <si>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</si>
  <si>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</si>
  <si>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</si>
  <si>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</si>
  <si>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</si>
  <si>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</si>
  <si>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</si>
  <si>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</si>
  <si>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</si>
  <si>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</si>
  <si>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</si>
  <si>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</si>
  <si>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</si>
  <si>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</si>
  <si>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</si>
  <si>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</si>
  <si>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</si>
  <si>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</si>
  <si>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</si>
  <si>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</si>
  <si>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</si>
  <si>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</si>
  <si>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</si>
  <si>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</si>
  <si>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</si>
  <si>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</si>
  <si>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</si>
  <si>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</si>
  <si>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</si>
  <si>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</si>
  <si>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</si>
  <si>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</si>
  <si>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</si>
  <si>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</si>
  <si>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</si>
  <si>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</si>
  <si>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</si>
  <si>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</si>
  <si>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</si>
  <si>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</si>
  <si>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</si>
  <si>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</si>
  <si>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</si>
  <si>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</si>
  <si>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</si>
  <si>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</si>
  <si>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</si>
  <si>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</si>
  <si>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</si>
  <si>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</si>
  <si>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</si>
  <si>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</si>
  <si>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</si>
  <si>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</si>
  <si>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</si>
  <si>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</si>
  <si>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</si>
  <si>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</si>
  <si>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</si>
  <si>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</si>
  <si>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</si>
  <si>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</si>
  <si>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</si>
  <si>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</si>
  <si>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</si>
  <si>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</si>
  <si>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</si>
  <si>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</si>
  <si>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</si>
  <si>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</si>
  <si>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</si>
  <si>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</si>
  <si>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</si>
  <si>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</si>
  <si>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</si>
  <si>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</si>
  <si>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</si>
  <si>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</si>
  <si>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</si>
  <si>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</si>
  <si>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</si>
  <si>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</si>
  <si>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</si>
  <si>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</si>
  <si>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</si>
  <si>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</si>
  <si>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</si>
  <si>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</si>
  <si>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</si>
  <si>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</si>
  <si>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</si>
  <si>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</si>
  <si>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</si>
  <si>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</si>
  <si>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</si>
  <si>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</si>
  <si>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</si>
  <si>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</si>
  <si>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</si>
  <si>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</si>
  <si>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</si>
  <si>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</si>
  <si>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</si>
  <si>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</si>
  <si>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</si>
  <si>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</si>
  <si>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</si>
  <si>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</si>
  <si>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</si>
  <si>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</si>
  <si>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</si>
  <si>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</si>
  <si>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</si>
  <si>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</si>
  <si>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</si>
  <si>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</si>
  <si>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</si>
  <si>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</si>
  <si>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</si>
  <si>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</si>
  <si>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</si>
  <si>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</si>
  <si>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</si>
  <si>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</si>
  <si>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</si>
  <si>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</si>
  <si>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</si>
  <si>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</si>
  <si>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</si>
  <si>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</si>
  <si>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</si>
  <si>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</si>
  <si>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</si>
  <si>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</si>
  <si>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</si>
  <si>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</si>
  <si>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</si>
  <si>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</si>
  <si>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</si>
  <si>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</si>
  <si>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</si>
  <si>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</si>
  <si>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</si>
  <si>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</si>
  <si>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</si>
  <si>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</si>
  <si>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</si>
  <si>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</si>
  <si>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</si>
  <si>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</si>
  <si>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</si>
  <si>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</si>
  <si>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</si>
  <si>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</si>
  <si>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</si>
  <si>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</si>
  <si>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</si>
  <si>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</si>
  <si>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</si>
  <si>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</si>
  <si>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</si>
  <si>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</si>
  <si>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</si>
  <si>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</si>
  <si>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</si>
  <si>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</si>
  <si>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</si>
  <si>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</si>
  <si>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</si>
  <si>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</si>
  <si>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</si>
  <si>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</si>
  <si>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</si>
  <si>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</si>
  <si>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</si>
  <si>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</si>
  <si>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</si>
  <si>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</si>
  <si>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</si>
  <si>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</si>
  <si>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</si>
  <si>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</si>
  <si>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</si>
  <si>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</si>
  <si>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</si>
  <si>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</si>
  <si>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</si>
  <si>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</si>
  <si>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</si>
  <si>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</si>
  <si>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</si>
  <si>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</si>
  <si>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</si>
  <si>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</si>
  <si>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</si>
  <si>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</si>
  <si>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</si>
  <si>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</si>
  <si>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</si>
  <si>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</si>
  <si>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</si>
  <si>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</si>
  <si>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</si>
  <si>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</si>
  <si>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</si>
  <si>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</si>
  <si>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</si>
  <si>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</si>
  <si>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</si>
  <si>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</si>
  <si>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</si>
  <si>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</si>
  <si>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</si>
  <si>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</si>
  <si>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</si>
  <si>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</si>
  <si>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</si>
  <si>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</si>
  <si>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</si>
  <si>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</si>
  <si>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</si>
  <si>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</si>
  <si>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</si>
  <si>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</si>
  <si>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</si>
  <si>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</si>
  <si>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</si>
  <si>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</si>
  <si>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</si>
  <si>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</si>
  <si>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</si>
  <si>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</si>
  <si>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</si>
  <si>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</si>
  <si>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</si>
  <si>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</si>
  <si>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</si>
  <si>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</si>
  <si>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</si>
  <si>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</si>
  <si>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</si>
  <si>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</si>
  <si>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</si>
  <si>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</si>
  <si>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</si>
  <si>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</si>
  <si>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</si>
  <si>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</si>
  <si>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</si>
  <si>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</si>
  <si>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</si>
  <si>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</si>
  <si>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</si>
  <si>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</si>
  <si>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</si>
  <si>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</si>
  <si>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</si>
  <si>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</si>
  <si>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</si>
  <si>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</si>
  <si>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</si>
  <si>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</si>
  <si>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</si>
  <si>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</si>
  <si>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</si>
  <si>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</si>
  <si>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</si>
  <si>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</si>
  <si>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</si>
  <si>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</si>
  <si>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</si>
  <si>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</si>
  <si>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</si>
  <si>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</si>
  <si>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</si>
  <si>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</si>
  <si>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</si>
  <si>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</si>
  <si>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</si>
  <si>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</si>
  <si>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</si>
  <si>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</si>
  <si>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</si>
  <si>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</si>
  <si>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</si>
  <si>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</si>
  <si>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</si>
  <si>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</si>
  <si>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</si>
  <si>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</si>
  <si>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</si>
  <si>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</si>
  <si>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</si>
  <si>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</si>
  <si>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</si>
  <si>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</si>
  <si>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</si>
  <si>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</si>
  <si>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</si>
  <si>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</si>
  <si>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</si>
  <si>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</si>
  <si>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</si>
  <si>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</si>
  <si>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</si>
  <si>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</si>
  <si>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</si>
  <si>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</si>
  <si>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</si>
  <si>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</si>
  <si>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</si>
  <si>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</si>
  <si>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</si>
  <si>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</si>
  <si>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</si>
  <si>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</si>
  <si>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</si>
  <si>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</si>
  <si>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</si>
  <si>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</si>
  <si>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</si>
  <si>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</si>
  <si>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</si>
  <si>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</si>
  <si>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</si>
  <si>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</si>
  <si>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</si>
  <si>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</si>
  <si>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</si>
  <si>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</si>
  <si>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</si>
  <si>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</si>
  <si>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</si>
  <si>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</si>
  <si>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</si>
  <si>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</si>
  <si>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</si>
  <si>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</si>
  <si>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</si>
  <si>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</si>
  <si>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</si>
  <si>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</si>
  <si>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</si>
  <si>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</si>
  <si>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</si>
  <si>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</si>
  <si>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</si>
  <si>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</si>
  <si>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</si>
  <si>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</si>
  <si>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</si>
  <si>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</si>
  <si>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</si>
  <si>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</si>
  <si>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</si>
  <si>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</si>
  <si>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</si>
  <si>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</si>
  <si>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</si>
  <si>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</si>
  <si>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</si>
  <si>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</si>
  <si>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</si>
  <si>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</si>
  <si>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</si>
  <si>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</si>
  <si>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</si>
  <si>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</si>
  <si>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</si>
  <si>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</si>
  <si>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</si>
  <si>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</si>
  <si>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</si>
  <si>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</si>
  <si>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</si>
  <si>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</si>
  <si>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</si>
  <si>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</si>
  <si>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</si>
  <si>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</si>
  <si>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</si>
  <si>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</si>
  <si>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</si>
  <si>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</si>
  <si>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</si>
  <si>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</si>
  <si>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</si>
  <si>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</si>
  <si>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</si>
  <si>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</si>
  <si>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</si>
  <si>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</si>
  <si>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</si>
  <si>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</si>
  <si>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</si>
  <si>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</si>
  <si>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</si>
  <si>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</si>
  <si>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</si>
  <si>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</si>
  <si>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</si>
  <si>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</si>
  <si>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</si>
  <si>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</si>
  <si>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</si>
  <si>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</si>
  <si>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</si>
  <si>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</si>
  <si>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</si>
  <si>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</si>
  <si>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</si>
  <si>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</si>
  <si>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</si>
  <si>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</si>
  <si>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</si>
  <si>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</si>
  <si>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</si>
  <si>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</si>
  <si>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</si>
  <si>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</si>
  <si>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</si>
  <si>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</si>
  <si>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</si>
  <si>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</si>
  <si>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</si>
  <si>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</si>
  <si>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</si>
  <si>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</si>
  <si>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</si>
  <si>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</si>
  <si>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</si>
  <si>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</si>
  <si>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</si>
  <si>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</si>
  <si>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</si>
  <si>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</si>
  <si>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</si>
  <si>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</si>
  <si>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</si>
  <si>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</si>
  <si>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</si>
  <si>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</si>
  <si>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</si>
  <si>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</si>
  <si>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</si>
  <si>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</si>
  <si>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</si>
  <si>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</si>
  <si>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</si>
  <si>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</si>
  <si>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</si>
  <si>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</si>
  <si>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</si>
  <si>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</si>
  <si>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</si>
  <si>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</si>
  <si>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</si>
  <si>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</si>
  <si>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</si>
  <si>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</si>
  <si>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</si>
  <si>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</si>
  <si>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</si>
  <si>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</si>
  <si>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</si>
  <si>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</si>
  <si>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</si>
  <si>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</si>
  <si>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</si>
  <si>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</si>
  <si>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</si>
  <si>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</si>
  <si>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</si>
  <si>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</si>
  <si>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</si>
  <si>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</si>
  <si>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</si>
  <si>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</si>
  <si>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</si>
  <si>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</si>
  <si>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</si>
  <si>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</si>
  <si>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</si>
  <si>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</si>
  <si>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</si>
  <si>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</si>
  <si>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</si>
  <si>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</si>
  <si>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</si>
  <si>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</si>
  <si>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</si>
  <si>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</si>
  <si>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</si>
  <si>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</si>
  <si>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</si>
  <si>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</si>
  <si>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</si>
  <si>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</si>
  <si>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</si>
  <si>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</si>
  <si>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</si>
  <si>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</si>
  <si>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</si>
  <si>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</si>
  <si>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</si>
  <si>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</si>
  <si>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</si>
  <si>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</si>
  <si>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</si>
  <si>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</si>
  <si>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</si>
  <si>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</si>
  <si>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</si>
  <si>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</si>
  <si>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</si>
  <si>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</si>
  <si>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</si>
  <si>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</si>
  <si>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</si>
  <si>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</si>
  <si>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</si>
  <si>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</si>
  <si>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</si>
  <si>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</si>
  <si>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</si>
  <si>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</si>
  <si>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</si>
  <si>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</si>
  <si>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</si>
  <si>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</si>
  <si>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</si>
  <si>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</si>
  <si>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</si>
  <si>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</si>
  <si>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</si>
  <si>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</si>
  <si>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</si>
  <si>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</si>
  <si>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</si>
  <si>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</si>
  <si>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</si>
  <si>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</si>
  <si>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</si>
  <si>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</si>
  <si>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</si>
  <si>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</si>
  <si>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</si>
  <si>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</si>
  <si>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</si>
  <si>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</si>
  <si>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</si>
  <si>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</si>
  <si>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</si>
  <si>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</si>
  <si>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</si>
  <si>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</si>
  <si>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</si>
  <si>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</si>
  <si>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</si>
  <si>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</si>
  <si>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</si>
  <si>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</si>
  <si>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</si>
  <si>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</si>
  <si>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</si>
  <si>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</si>
  <si>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</si>
  <si>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</si>
  <si>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</si>
  <si>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</si>
  <si>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</si>
  <si>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</si>
  <si>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</si>
  <si>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</si>
  <si>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</si>
  <si>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</si>
  <si>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</si>
  <si>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</si>
  <si>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</si>
  <si>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</si>
  <si>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</si>
  <si>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</si>
  <si>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</si>
  <si>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</si>
  <si>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</si>
  <si>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</si>
  <si>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</si>
  <si>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</si>
  <si>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</si>
  <si>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</si>
  <si>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</si>
  <si>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</si>
  <si>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</si>
  <si>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</si>
  <si>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</si>
  <si>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</si>
  <si>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</si>
  <si>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</si>
  <si>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</si>
  <si>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</si>
  <si>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</si>
  <si>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</si>
  <si>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</si>
  <si>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</si>
  <si>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</si>
  <si>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</si>
  <si>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</si>
  <si>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</si>
  <si>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</si>
  <si>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</si>
  <si>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</si>
  <si>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</si>
  <si>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</si>
  <si>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</si>
  <si>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</si>
  <si>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</si>
  <si>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</si>
  <si>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</si>
  <si>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</si>
  <si>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</si>
  <si>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</si>
  <si>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</si>
  <si>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</si>
  <si>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</si>
  <si>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</si>
  <si>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</si>
  <si>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</si>
  <si>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</si>
  <si>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</si>
  <si>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</si>
  <si>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</si>
  <si>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</si>
  <si>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</si>
  <si>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</si>
  <si>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</si>
  <si>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</si>
  <si>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</si>
  <si>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</si>
  <si>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</si>
  <si>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</si>
  <si>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</si>
  <si>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</si>
  <si>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</si>
  <si>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</si>
  <si>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</si>
  <si>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</si>
  <si>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</si>
  <si>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</si>
  <si>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</si>
  <si>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</si>
  <si>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</si>
  <si>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</si>
  <si>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</si>
  <si>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</si>
  <si>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</si>
  <si>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</si>
  <si>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</si>
  <si>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</si>
  <si>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</si>
  <si>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</si>
  <si>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</si>
  <si>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</si>
  <si>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</si>
  <si>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</si>
  <si>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</si>
  <si>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</si>
  <si>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</si>
  <si>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</si>
  <si>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</si>
  <si>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</si>
  <si>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</si>
  <si>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</si>
  <si>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</si>
  <si>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</si>
  <si>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</si>
  <si>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</si>
  <si>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</si>
  <si>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</si>
  <si>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</si>
  <si>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</si>
  <si>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</si>
  <si>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</si>
  <si>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</si>
  <si>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</si>
  <si>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</si>
  <si>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</si>
  <si>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</si>
  <si>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</si>
  <si>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</si>
  <si>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</si>
  <si>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</si>
  <si>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</si>
  <si>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</si>
  <si>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</si>
  <si>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</si>
  <si>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</si>
  <si>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</si>
  <si>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</si>
  <si>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</si>
  <si>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</si>
  <si>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</si>
  <si>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</si>
  <si>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</si>
  <si>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</si>
  <si>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</si>
  <si>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</si>
  <si>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</si>
  <si>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</si>
  <si>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</si>
  <si>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</si>
  <si>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</si>
  <si>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</si>
  <si>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</si>
  <si>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</si>
  <si>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</si>
  <si>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</si>
  <si>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</si>
  <si>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</si>
  <si>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</si>
  <si>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</si>
  <si>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</si>
  <si>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</si>
  <si>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</si>
  <si>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</si>
  <si>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</si>
  <si>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</si>
  <si>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</si>
  <si>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</si>
  <si>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</si>
  <si>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</si>
  <si>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</si>
  <si>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</si>
  <si>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</si>
  <si>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</si>
  <si>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</si>
  <si>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</si>
  <si>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</si>
  <si>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</si>
  <si>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</si>
  <si>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</si>
  <si>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</si>
  <si>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</si>
  <si>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</si>
  <si>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</si>
  <si>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</si>
  <si>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</si>
  <si>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</si>
  <si>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</si>
  <si>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</si>
  <si>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</si>
  <si>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</si>
  <si>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</si>
  <si>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</si>
  <si>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</si>
  <si>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</si>
  <si>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</si>
  <si>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</si>
  <si>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</si>
  <si>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</si>
  <si>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</si>
  <si>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</si>
  <si>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</si>
  <si>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</si>
  <si>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</si>
  <si>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</si>
  <si>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</si>
  <si>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</si>
  <si>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</si>
  <si>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</si>
  <si>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</si>
  <si>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</si>
  <si>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</si>
  <si>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</si>
  <si>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</si>
  <si>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</si>
  <si>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</si>
  <si>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</si>
  <si>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</si>
  <si>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</si>
  <si>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</si>
  <si>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</si>
  <si>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</si>
  <si>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</si>
  <si>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</si>
  <si>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</si>
  <si>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</si>
  <si>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</si>
  <si>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</si>
  <si>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</si>
  <si>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</si>
  <si>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</si>
  <si>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</si>
  <si>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</si>
  <si>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</si>
  <si>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</si>
  <si>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</si>
  <si>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</si>
  <si>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</si>
  <si>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</si>
  <si>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</si>
  <si>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</si>
  <si>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</si>
  <si>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</si>
  <si>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</si>
  <si>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</si>
  <si>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</si>
  <si>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</si>
  <si>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</si>
  <si>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</si>
  <si>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</si>
  <si>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</si>
  <si>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</si>
  <si>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</si>
  <si>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</si>
  <si>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</si>
  <si>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</si>
  <si>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</si>
  <si>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</si>
  <si>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</si>
  <si>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</si>
  <si>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</si>
  <si>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</si>
  <si>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</si>
  <si>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</si>
  <si>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</si>
  <si>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</si>
  <si>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</si>
  <si>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</si>
  <si>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</si>
  <si>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</si>
  <si>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</si>
  <si>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</si>
  <si>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</si>
  <si>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</si>
  <si>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</si>
  <si>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</si>
  <si>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</si>
  <si>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</si>
  <si>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</si>
  <si>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</si>
  <si>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</si>
  <si>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</si>
  <si>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</si>
  <si>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</si>
  <si>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</si>
  <si>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</si>
  <si>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</si>
  <si>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</si>
  <si>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</si>
  <si>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</si>
  <si>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</si>
  <si>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</si>
  <si>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</si>
  <si>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</si>
  <si>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</si>
  <si>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</si>
  <si>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</si>
  <si>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</si>
  <si>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</si>
  <si>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</si>
  <si>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</si>
  <si>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</si>
  <si>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</si>
  <si>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</si>
  <si>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</si>
  <si>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</si>
  <si>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</si>
  <si>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</si>
  <si>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</si>
  <si>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</si>
  <si>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</si>
  <si>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</si>
  <si>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</si>
  <si>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</si>
  <si>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</si>
  <si>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</si>
  <si>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</si>
  <si>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</si>
  <si>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</si>
  <si>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</si>
  <si>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</si>
  <si>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</si>
  <si>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</si>
  <si>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</si>
  <si>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</si>
  <si>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</si>
  <si>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</si>
  <si>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</si>
  <si>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</si>
  <si>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</si>
  <si>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</si>
  <si>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</si>
  <si>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</si>
  <si>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</si>
  <si>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</si>
  <si>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</si>
  <si>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</si>
  <si>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</si>
  <si>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</si>
  <si>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</si>
  <si>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</si>
  <si>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</si>
  <si>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</si>
  <si>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</si>
  <si>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</si>
  <si>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</si>
  <si>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</si>
  <si>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</si>
  <si>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</si>
  <si>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</si>
  <si>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</si>
  <si>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</si>
  <si>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</si>
  <si>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</si>
  <si>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</si>
  <si>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</si>
  <si>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</si>
  <si>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</si>
  <si>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</si>
  <si>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</si>
  <si>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</si>
  <si>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</si>
  <si>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</si>
  <si>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</si>
  <si>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</si>
  <si>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</si>
  <si>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</si>
  <si>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</si>
  <si>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</si>
  <si>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</si>
  <si>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</si>
  <si>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</si>
  <si>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</si>
  <si>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</si>
  <si>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</si>
  <si>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</si>
  <si>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</si>
  <si>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</si>
  <si>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</si>
  <si>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</si>
  <si>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</si>
  <si>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</si>
  <si>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</si>
  <si>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</si>
  <si>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</si>
  <si>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</si>
  <si>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</si>
  <si>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</si>
  <si>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</si>
  <si>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</si>
  <si>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</si>
  <si>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</si>
  <si>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</si>
  <si>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</si>
  <si>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</si>
  <si>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</si>
  <si>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</si>
  <si>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</si>
  <si>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</si>
  <si>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</si>
  <si>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</si>
  <si>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</si>
  <si>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</si>
  <si>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</si>
  <si>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</si>
  <si>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</si>
  <si>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</si>
  <si>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</si>
  <si>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</si>
  <si>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</si>
  <si>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</si>
  <si>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</si>
  <si>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</si>
  <si>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</si>
  <si>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</si>
  <si>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</si>
  <si>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</si>
  <si>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</si>
  <si>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</si>
  <si>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</si>
  <si>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</si>
  <si>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</si>
  <si>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</si>
  <si>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</si>
  <si>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</si>
  <si>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</si>
  <si>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</si>
  <si>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</si>
  <si>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</si>
  <si>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</si>
  <si>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</si>
  <si>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</si>
  <si>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</si>
  <si>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</si>
  <si>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</si>
  <si>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</si>
  <si>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</si>
  <si>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</si>
  <si>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</si>
  <si>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</si>
  <si>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</si>
  <si>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</si>
  <si>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</si>
  <si>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</si>
  <si>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</si>
  <si>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</si>
  <si>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</si>
  <si>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</si>
  <si>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</si>
  <si>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</si>
  <si>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</si>
  <si>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</si>
  <si>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</si>
  <si>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</si>
  <si>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</si>
  <si>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</si>
  <si>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</si>
  <si>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</si>
  <si>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</si>
  <si>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</si>
  <si>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</si>
  <si>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</si>
  <si>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</si>
  <si>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</si>
  <si>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</si>
  <si>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</si>
  <si>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</si>
  <si>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</si>
  <si>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</si>
  <si>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</si>
  <si>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</si>
  <si>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</si>
  <si>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</si>
  <si>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</si>
  <si>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</si>
  <si>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</si>
  <si>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</si>
  <si>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</si>
  <si>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</si>
  <si>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</si>
  <si>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</si>
  <si>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</si>
  <si>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</si>
  <si>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</si>
  <si>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</si>
  <si>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</si>
  <si>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</si>
  <si>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</si>
  <si>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</si>
  <si>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</si>
  <si>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</si>
  <si>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</si>
  <si>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</si>
  <si>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</si>
  <si>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</si>
  <si>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</si>
  <si>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</si>
  <si>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</si>
  <si>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</si>
  <si>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</si>
  <si>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</si>
  <si>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</si>
  <si>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</si>
  <si>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</si>
  <si>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</si>
  <si>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</si>
  <si>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</si>
  <si>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</si>
  <si>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</si>
  <si>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</si>
  <si>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</si>
  <si>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</si>
  <si>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</si>
  <si>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</si>
  <si>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</si>
  <si>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</si>
  <si>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</si>
  <si>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</si>
  <si>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</si>
  <si>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</si>
  <si>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</si>
  <si>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</si>
  <si>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</si>
  <si>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</si>
  <si>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</si>
  <si>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</si>
  <si>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</si>
  <si>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</si>
  <si>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</si>
  <si>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</si>
  <si>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</si>
  <si>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</si>
  <si>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</si>
  <si>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</si>
  <si>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</si>
  <si>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</si>
  <si>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</si>
  <si>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</si>
  <si>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</si>
  <si>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</si>
  <si>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</si>
  <si>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</si>
  <si>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</si>
  <si>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</si>
  <si>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</si>
  <si>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</si>
  <si>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</si>
  <si>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</si>
  <si>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</si>
  <si>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</si>
  <si>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</si>
  <si>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</si>
  <si>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</si>
  <si>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</si>
  <si>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</si>
  <si>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</si>
  <si>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</si>
  <si>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</si>
  <si>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</si>
  <si>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</si>
  <si>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</si>
  <si>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</si>
  <si>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</si>
  <si>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</si>
  <si>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</si>
  <si>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</si>
  <si>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</si>
  <si>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</si>
  <si>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</si>
  <si>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</si>
  <si>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</si>
  <si>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</si>
  <si>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</si>
  <si>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</si>
  <si>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</si>
  <si>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</si>
  <si>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</si>
  <si>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</si>
  <si>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</si>
  <si>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</si>
  <si>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</si>
  <si>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</si>
  <si>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</si>
  <si>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</si>
  <si>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</si>
  <si>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</si>
  <si>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</si>
  <si>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</si>
  <si>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</si>
  <si>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</si>
  <si>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</si>
  <si>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</si>
  <si>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</si>
  <si>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</si>
  <si>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</si>
  <si>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</si>
  <si>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</si>
  <si>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</si>
  <si>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</si>
  <si>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</si>
  <si>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</si>
  <si>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</si>
  <si>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</si>
  <si>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</si>
  <si>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</si>
  <si>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</si>
  <si>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</si>
  <si>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</si>
  <si>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</si>
  <si>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</si>
  <si>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</si>
  <si>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</si>
  <si>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</si>
  <si>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</si>
  <si>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</si>
  <si>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</si>
  <si>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</si>
  <si>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</si>
  <si>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</si>
  <si>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</si>
  <si>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</si>
  <si>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</si>
  <si>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</si>
  <si>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</si>
  <si>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</si>
  <si>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</si>
  <si>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</si>
  <si>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</si>
  <si>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</si>
  <si>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</si>
  <si>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</si>
  <si>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</si>
  <si>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</si>
  <si>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</si>
  <si>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</si>
  <si>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</si>
  <si>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</si>
  <si>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</si>
  <si>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</si>
  <si>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</si>
  <si>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</si>
  <si>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</si>
  <si>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</si>
  <si>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</si>
  <si>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</si>
  <si>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</si>
  <si>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</si>
  <si>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</si>
  <si>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</si>
  <si>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</si>
  <si>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</si>
  <si>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</si>
  <si>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</si>
  <si>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</si>
  <si>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</si>
  <si>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</si>
  <si>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</si>
  <si>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</si>
  <si>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</si>
  <si>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</si>
  <si>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</si>
  <si>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</si>
  <si>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</si>
  <si>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</si>
  <si>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</si>
  <si>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</si>
  <si>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</si>
  <si>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</si>
  <si>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</si>
  <si>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</si>
  <si>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</si>
  <si>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</si>
  <si>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</si>
  <si>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</si>
  <si>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</si>
  <si>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</si>
  <si>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</si>
  <si>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</si>
  <si>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</si>
  <si>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</si>
  <si>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</si>
  <si>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</si>
  <si>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</si>
  <si>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</si>
  <si>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</si>
  <si>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</si>
  <si>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</si>
  <si>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</si>
  <si>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</si>
  <si>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</si>
  <si>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</si>
  <si>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</si>
  <si>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</si>
  <si>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</si>
  <si>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</si>
  <si>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</si>
  <si>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</si>
  <si>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</si>
  <si>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</si>
  <si>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</si>
  <si>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</si>
  <si>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</si>
  <si>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</si>
  <si>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</si>
  <si>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</si>
  <si>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</si>
  <si>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</si>
  <si>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</si>
  <si>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</si>
  <si>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</si>
  <si>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</si>
  <si>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</si>
  <si>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</si>
  <si>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</si>
  <si>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</si>
  <si>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</si>
  <si>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</si>
  <si>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</si>
  <si>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</si>
  <si>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</si>
  <si>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</si>
  <si>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</si>
  <si>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</si>
  <si>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</si>
  <si>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</si>
  <si>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</si>
  <si>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</si>
  <si>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</si>
  <si>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</si>
  <si>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</si>
  <si>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</si>
  <si>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</si>
  <si>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</si>
  <si>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</si>
  <si>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</si>
  <si>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</si>
  <si>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</si>
  <si>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</si>
  <si>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</si>
  <si>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</si>
  <si>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</si>
  <si>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</si>
  <si>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</si>
  <si>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</si>
  <si>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</si>
  <si>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</si>
  <si>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</si>
  <si>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</si>
  <si>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</si>
  <si>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</si>
  <si>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</si>
  <si>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</si>
  <si>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</si>
  <si>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</si>
  <si>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</si>
  <si>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</si>
  <si>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</si>
  <si>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</si>
  <si>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</si>
  <si>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</si>
  <si>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</si>
  <si>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</si>
  <si>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</si>
  <si>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</si>
  <si>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</si>
  <si>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</si>
  <si>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</si>
  <si>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</si>
  <si>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</si>
  <si>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</si>
  <si>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</si>
  <si>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</si>
  <si>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</si>
  <si>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</si>
  <si>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</si>
  <si>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</si>
  <si>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</si>
  <si>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</si>
  <si>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</si>
  <si>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</si>
  <si>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</si>
  <si>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</si>
  <si>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</si>
  <si>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</si>
  <si>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</si>
  <si>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</si>
  <si>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</si>
  <si>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</si>
  <si>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</si>
  <si>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</si>
  <si>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</si>
  <si>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</si>
  <si>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</si>
  <si>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</si>
  <si>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</si>
  <si>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</si>
  <si>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</si>
  <si>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</si>
  <si>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</si>
  <si>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</si>
  <si>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</si>
  <si>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</si>
  <si>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</si>
  <si>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</si>
  <si>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</si>
  <si>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</si>
  <si>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</si>
  <si>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</si>
  <si>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</si>
  <si>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</si>
  <si>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</si>
  <si>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</si>
  <si>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</si>
  <si>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</si>
  <si>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</si>
  <si>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</si>
  <si>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</si>
  <si>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</si>
  <si>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</si>
  <si>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</si>
  <si>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</si>
  <si>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</si>
  <si>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</si>
  <si>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</si>
  <si>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</si>
  <si>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</si>
  <si>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</si>
  <si>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</si>
  <si>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</si>
  <si>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</si>
  <si>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</si>
  <si>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</si>
  <si>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</si>
  <si>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</si>
  <si>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</si>
  <si>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</si>
  <si>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</si>
  <si>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</si>
  <si>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</si>
  <si>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</si>
  <si>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</si>
  <si>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</si>
  <si>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</si>
  <si>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</si>
  <si>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</si>
  <si>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</si>
  <si>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</si>
  <si>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</si>
  <si>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</si>
  <si>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</si>
  <si>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</si>
  <si>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</si>
  <si>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</si>
  <si>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</si>
  <si>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</si>
  <si>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</si>
  <si>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</si>
  <si>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</si>
  <si>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</si>
  <si>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</si>
  <si>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</si>
  <si>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</si>
  <si>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</si>
  <si>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</si>
  <si>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</si>
  <si>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</si>
  <si>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</si>
  <si>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</si>
  <si>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</si>
  <si>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</si>
  <si>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</si>
  <si>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</si>
  <si>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</si>
  <si>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</si>
  <si>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</si>
  <si>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</si>
  <si>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</si>
  <si>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</si>
  <si>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</si>
  <si>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</si>
  <si>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</si>
  <si>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</si>
  <si>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</si>
  <si>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</si>
  <si>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</si>
  <si>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</si>
  <si>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</si>
  <si>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</si>
  <si>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</si>
  <si>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</si>
  <si>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</si>
  <si>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</si>
  <si>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</si>
  <si>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</si>
  <si>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</si>
  <si>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</si>
  <si>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</si>
  <si>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</si>
  <si>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</si>
  <si>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</si>
  <si>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</si>
  <si>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</si>
  <si>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</si>
  <si>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</si>
  <si>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</si>
  <si>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</si>
  <si>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</si>
  <si>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</si>
  <si>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</si>
  <si>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</si>
  <si>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</si>
  <si>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</si>
  <si>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</si>
  <si>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</si>
  <si>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</si>
  <si>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</si>
  <si>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</si>
  <si>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</si>
  <si>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</si>
  <si>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</si>
  <si>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</si>
  <si>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</si>
  <si>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</si>
  <si>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</si>
  <si>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</si>
  <si>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</si>
  <si>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</si>
  <si>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</si>
  <si>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</si>
  <si>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</si>
  <si>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</si>
  <si>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</si>
  <si>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</si>
  <si>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</si>
  <si>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</si>
  <si>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</si>
  <si>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</si>
  <si>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</si>
  <si>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</si>
  <si>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</si>
  <si>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</si>
  <si>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</si>
  <si>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</si>
  <si>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</si>
  <si>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</si>
  <si>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</si>
  <si>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</si>
  <si>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</si>
  <si>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</si>
  <si>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</si>
  <si>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</si>
  <si>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</si>
  <si>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</si>
  <si>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</si>
  <si>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</si>
  <si>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</si>
  <si>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</si>
  <si>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</si>
  <si>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</si>
  <si>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</si>
  <si>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</si>
  <si>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</si>
  <si>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</si>
  <si>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</si>
  <si>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</si>
  <si>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</si>
  <si>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</si>
  <si>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</si>
  <si>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</si>
  <si>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</si>
  <si>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</si>
  <si>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</si>
  <si>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</si>
  <si>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</si>
  <si>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</si>
  <si>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</si>
  <si>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</si>
  <si>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</si>
  <si>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</si>
  <si>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</si>
  <si>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</si>
  <si>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</si>
  <si>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</si>
  <si>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</si>
  <si>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</si>
  <si>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</si>
  <si>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</si>
  <si>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</si>
  <si>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</si>
  <si>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</si>
  <si>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</si>
  <si>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</si>
  <si>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</si>
  <si>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</si>
  <si>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</si>
  <si>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</si>
  <si>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</si>
  <si>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</si>
  <si>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</si>
  <si>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</si>
  <si>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</si>
  <si>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</si>
  <si>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</si>
  <si>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</si>
  <si>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</si>
  <si>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</si>
  <si>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</si>
  <si>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</si>
  <si>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</si>
  <si>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</si>
  <si>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</si>
  <si>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</si>
  <si>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</si>
  <si>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</si>
  <si>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</si>
  <si>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</si>
  <si>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</si>
  <si>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</si>
  <si>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</si>
  <si>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</si>
  <si>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</si>
  <si>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</si>
  <si>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</si>
  <si>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</si>
  <si>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</si>
  <si>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</si>
  <si>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</si>
  <si>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</si>
  <si>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</si>
  <si>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</si>
  <si>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</si>
  <si>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</si>
  <si>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</si>
  <si>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</si>
  <si>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</si>
  <si>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</si>
  <si>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</si>
  <si>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</si>
  <si>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</si>
  <si>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</si>
  <si>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</si>
  <si>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</si>
  <si>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</si>
  <si>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</si>
  <si>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</si>
  <si>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</si>
  <si>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</si>
  <si>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</si>
  <si>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</si>
  <si>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</si>
  <si>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</si>
  <si>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</si>
  <si>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</si>
  <si>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</si>
  <si>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</si>
  <si>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</si>
  <si>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</si>
  <si>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</si>
  <si>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</si>
  <si>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</si>
  <si>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</si>
  <si>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</si>
  <si>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</si>
  <si>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</si>
  <si>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</si>
  <si>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</si>
  <si>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</si>
  <si>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</si>
  <si>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</si>
  <si>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</si>
  <si>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</si>
  <si>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</si>
  <si>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</si>
  <si>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</si>
  <si>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</si>
  <si>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</si>
  <si>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</si>
  <si>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</si>
  <si>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</si>
  <si>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</si>
  <si>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</si>
  <si>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</si>
  <si>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</si>
  <si>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</si>
  <si>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</si>
  <si>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</si>
  <si>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</si>
  <si>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</si>
  <si>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</si>
  <si>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</si>
  <si>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</si>
  <si>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</si>
  <si>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</si>
  <si>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</si>
  <si>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</si>
  <si>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</si>
  <si>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</si>
  <si>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</si>
  <si>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</si>
  <si>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</si>
  <si>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</si>
  <si>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</si>
  <si>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</si>
  <si>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</si>
  <si>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</si>
  <si>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</si>
  <si>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</si>
  <si>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</si>
  <si>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</si>
  <si>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</si>
  <si>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</si>
  <si>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</si>
  <si>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</si>
  <si>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</si>
  <si>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</si>
  <si>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</si>
  <si>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</si>
  <si>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</si>
  <si>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</si>
  <si>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</si>
  <si>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</si>
  <si>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</si>
  <si>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</si>
  <si>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</si>
  <si>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</si>
  <si>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</si>
  <si>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</si>
  <si>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</si>
  <si>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</si>
  <si>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</si>
  <si>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</si>
  <si>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</si>
  <si>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</si>
  <si>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</si>
  <si>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</si>
  <si>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</si>
  <si>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</si>
  <si>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</si>
  <si>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</si>
  <si>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</si>
  <si>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</si>
  <si>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</si>
  <si>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</si>
  <si>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</si>
  <si>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</si>
  <si>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</si>
  <si>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</si>
  <si>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</si>
  <si>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</si>
  <si>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</si>
  <si>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</si>
  <si>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</si>
  <si>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</si>
  <si>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</si>
  <si>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</si>
  <si>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</si>
  <si>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</si>
  <si>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</si>
  <si>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</si>
  <si>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</si>
  <si>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</si>
  <si>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</si>
  <si>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</si>
  <si>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</si>
  <si>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</si>
  <si>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</si>
  <si>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</si>
  <si>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</si>
  <si>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</si>
  <si>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</si>
  <si>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</si>
  <si>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</si>
  <si>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</si>
  <si>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</si>
  <si>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</si>
  <si>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</si>
  <si>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</si>
  <si>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</si>
  <si>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</si>
  <si>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</si>
  <si>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</si>
  <si>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</si>
  <si>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</si>
  <si>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</si>
  <si>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</si>
  <si>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</si>
  <si>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</si>
  <si>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</si>
  <si>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</si>
  <si>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</si>
  <si>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</si>
  <si>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</si>
  <si>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</si>
  <si>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</si>
  <si>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</si>
  <si>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</si>
  <si>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</si>
  <si>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</si>
  <si>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</si>
  <si>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</si>
  <si>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</si>
  <si>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</si>
  <si>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</si>
  <si>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</si>
  <si>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</si>
  <si>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</si>
  <si>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</si>
  <si>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</si>
  <si>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</si>
  <si>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</si>
  <si>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</si>
  <si>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</si>
  <si>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</si>
  <si>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</si>
  <si>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</si>
  <si>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</si>
  <si>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</si>
  <si>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</si>
  <si>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</si>
  <si>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</si>
  <si>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</si>
  <si>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</si>
  <si>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</si>
  <si>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</si>
  <si>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</si>
  <si>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</si>
  <si>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</si>
  <si>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</si>
  <si>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</si>
  <si>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</si>
  <si>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</si>
  <si>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</si>
  <si>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</si>
  <si>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</si>
  <si>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</si>
  <si>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</si>
  <si>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</si>
  <si>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</si>
  <si>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</si>
  <si>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</si>
  <si>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</si>
  <si>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</si>
  <si>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</si>
  <si>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</si>
  <si>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</si>
  <si>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</si>
  <si>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</si>
  <si>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</si>
  <si>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</si>
  <si>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</si>
  <si>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</si>
  <si>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</si>
  <si>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</si>
  <si>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</si>
  <si>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</si>
  <si>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</si>
  <si>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</si>
  <si>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</si>
  <si>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</si>
  <si>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</si>
  <si>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</si>
  <si>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</si>
  <si>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</si>
  <si>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</si>
  <si>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</si>
  <si>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</si>
  <si>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</si>
  <si>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</si>
  <si>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</si>
  <si>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</si>
  <si>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</si>
  <si>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</si>
  <si>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</si>
  <si>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</si>
  <si>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</si>
  <si>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</si>
  <si>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</si>
  <si>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</si>
  <si>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</si>
  <si>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</si>
  <si>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</si>
  <si>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</si>
  <si>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</si>
  <si>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</si>
  <si>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</si>
  <si>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</si>
  <si>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</si>
  <si>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</si>
  <si>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</si>
  <si>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</si>
  <si>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</si>
  <si>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</si>
  <si>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</si>
  <si>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</si>
  <si>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</si>
  <si>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</si>
  <si>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</si>
  <si>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</si>
  <si>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</si>
  <si>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</si>
  <si>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</si>
  <si>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</si>
  <si>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</si>
  <si>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</si>
  <si>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</si>
  <si>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</si>
  <si>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</si>
  <si>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</si>
  <si>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</si>
  <si>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</si>
  <si>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</si>
  <si>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</si>
  <si>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</si>
  <si>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</si>
  <si>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</si>
  <si>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</si>
  <si>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</si>
  <si>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</si>
  <si>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</si>
  <si>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</si>
  <si>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</si>
  <si>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</si>
  <si>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</si>
  <si>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</si>
  <si>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</si>
  <si>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</si>
  <si>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</si>
  <si>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</si>
  <si>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</si>
  <si>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</si>
  <si>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</si>
  <si>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</si>
  <si>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</si>
  <si>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</si>
  <si>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</si>
  <si>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</si>
  <si>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</si>
  <si>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</si>
  <si>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</si>
  <si>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</si>
  <si>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</si>
  <si>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</si>
  <si>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</si>
  <si>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</si>
  <si>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</si>
  <si>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</si>
  <si>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</si>
  <si>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</si>
  <si>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</si>
  <si>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</si>
  <si>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</si>
  <si>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</si>
  <si>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</si>
  <si>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</si>
  <si>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</si>
  <si>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</si>
  <si>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</si>
  <si>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</si>
  <si>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</si>
  <si>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</si>
  <si>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</si>
  <si>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</si>
  <si>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</si>
  <si>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</si>
  <si>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</si>
  <si>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</si>
  <si>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</si>
  <si>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</si>
  <si>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</si>
  <si>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</si>
  <si>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</si>
  <si>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</si>
  <si>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</si>
  <si>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</si>
  <si>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</si>
  <si>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</si>
  <si>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</si>
  <si>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</si>
  <si>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</si>
  <si>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</si>
  <si>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</si>
  <si>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</si>
  <si>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</si>
  <si>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</si>
  <si>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</si>
  <si>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</si>
  <si>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</si>
  <si>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</si>
  <si>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</si>
  <si>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</si>
  <si>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</si>
  <si>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</si>
  <si>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</si>
  <si>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</si>
  <si>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</si>
  <si>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</si>
  <si>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</si>
  <si>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</si>
  <si>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</si>
  <si>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</si>
  <si>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</si>
  <si>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</si>
  <si>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</si>
  <si>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</si>
  <si>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</si>
  <si>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</si>
  <si>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</si>
  <si>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</si>
  <si>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</si>
  <si>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</si>
  <si>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</si>
  <si>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</si>
  <si>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</si>
  <si>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</si>
  <si>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</si>
  <si>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</si>
  <si>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</si>
  <si>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</si>
  <si>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</si>
  <si>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</si>
  <si>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</si>
  <si>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</si>
  <si>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</si>
  <si>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</si>
  <si>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</si>
  <si>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</si>
  <si>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</si>
  <si>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</si>
  <si>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</si>
  <si>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</si>
  <si>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</si>
  <si>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</si>
  <si>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</si>
  <si>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</si>
  <si>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</si>
  <si>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</si>
  <si>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</si>
  <si>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</si>
  <si>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</si>
  <si>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</si>
  <si>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</si>
  <si>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</si>
  <si>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</si>
  <si>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</si>
  <si>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</si>
  <si>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</si>
  <si>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</si>
  <si>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</si>
  <si>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</si>
  <si>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</si>
  <si>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</si>
  <si>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</si>
  <si>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</si>
  <si>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</si>
  <si>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</si>
  <si>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</si>
  <si>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</si>
  <si>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</si>
  <si>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</si>
  <si>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</si>
  <si>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</si>
  <si>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</si>
  <si>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</si>
  <si>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</si>
  <si>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</si>
  <si>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</si>
  <si>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</si>
  <si>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</si>
  <si>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</si>
  <si>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</si>
  <si>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</si>
  <si>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</si>
  <si>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</si>
  <si>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</si>
  <si>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</si>
  <si>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</si>
  <si>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</si>
  <si>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</si>
  <si>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</si>
  <si>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</si>
  <si>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</si>
  <si>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</si>
  <si>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</si>
  <si>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</si>
  <si>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</si>
  <si>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</si>
  <si>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</si>
  <si>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</si>
  <si>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</si>
  <si>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</si>
  <si>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</si>
  <si>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</si>
  <si>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</si>
  <si>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</si>
  <si>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</si>
  <si>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</si>
  <si>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</si>
  <si>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</si>
  <si>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</si>
  <si>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</si>
  <si>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</si>
  <si>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</si>
  <si>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</si>
  <si>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</si>
  <si>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</si>
  <si>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</si>
  <si>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</si>
  <si>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</si>
  <si>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</si>
  <si>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</si>
  <si>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</si>
  <si>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</si>
  <si>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</si>
  <si>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</si>
  <si>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</si>
  <si>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</si>
  <si>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</si>
  <si>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</si>
  <si>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</si>
  <si>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</si>
  <si>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</si>
  <si>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</si>
  <si>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</si>
  <si>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</si>
  <si>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</si>
  <si>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</si>
  <si>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</si>
  <si>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</si>
  <si>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</si>
  <si>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</si>
  <si>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</si>
  <si>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</si>
  <si>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</si>
  <si>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</si>
  <si>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</si>
  <si>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</si>
  <si>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</si>
  <si>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</si>
  <si>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</si>
  <si>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</si>
  <si>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</si>
  <si>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</si>
  <si>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</si>
  <si>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</si>
  <si>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</si>
  <si>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</si>
  <si>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</si>
  <si>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</si>
  <si>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</si>
  <si>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</si>
  <si>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</si>
  <si>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</si>
  <si>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</si>
  <si>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</si>
  <si>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</si>
  <si>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</si>
  <si>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</si>
  <si>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</si>
  <si>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</si>
  <si>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</si>
  <si>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</si>
  <si>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</si>
  <si>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</si>
  <si>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</si>
  <si>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</si>
  <si>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</si>
  <si>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</si>
  <si>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</si>
  <si>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</si>
  <si>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</si>
  <si>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</si>
  <si>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</si>
  <si>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</si>
  <si>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</si>
  <si>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</si>
  <si>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</si>
  <si>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</si>
  <si>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</si>
  <si>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</si>
  <si>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</si>
  <si>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</si>
  <si>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</si>
  <si>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</si>
  <si>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</si>
  <si>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</si>
  <si>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</si>
  <si>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</si>
  <si>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</si>
  <si>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</si>
  <si>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</si>
  <si>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</si>
  <si>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</si>
  <si>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</si>
  <si>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</si>
  <si>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</si>
  <si>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</si>
  <si>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</si>
  <si>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</si>
  <si>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</si>
  <si>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</si>
  <si>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</si>
  <si>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</si>
  <si>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</si>
  <si>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</si>
  <si>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</si>
  <si>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</si>
  <si>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</si>
  <si>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</si>
  <si>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</si>
  <si>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</si>
  <si>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</si>
  <si>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</si>
  <si>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</si>
  <si>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</si>
  <si>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</si>
  <si>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</si>
  <si>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</si>
  <si>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</si>
  <si>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</si>
  <si>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</si>
  <si>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</si>
  <si>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</si>
  <si>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</si>
  <si>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</si>
  <si>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</si>
  <si>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</si>
  <si>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</si>
  <si>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</si>
  <si>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</si>
  <si>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</si>
  <si>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</si>
  <si>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</si>
  <si>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</si>
  <si>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</si>
  <si>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</si>
  <si>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</si>
  <si>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</si>
  <si>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</si>
  <si>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</si>
  <si>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</si>
  <si>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</si>
  <si>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</si>
  <si>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</si>
  <si>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</si>
  <si>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</si>
  <si>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</si>
  <si>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</si>
  <si>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</si>
  <si>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</si>
  <si>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</si>
  <si>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</si>
  <si>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</si>
  <si>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</si>
  <si>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</si>
  <si>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</si>
  <si>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</si>
  <si>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</si>
  <si>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</si>
  <si>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</si>
  <si>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</si>
  <si>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</si>
  <si>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</si>
  <si>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</si>
  <si>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</si>
  <si>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</si>
  <si>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</si>
  <si>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</si>
  <si>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</si>
  <si>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</si>
  <si>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</si>
  <si>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</si>
  <si>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</si>
  <si>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</si>
  <si>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</si>
  <si>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</si>
  <si>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</si>
  <si>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</si>
  <si>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</si>
  <si>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</si>
  <si>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</si>
  <si>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</si>
  <si>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</si>
  <si>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</si>
  <si>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</si>
  <si>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</si>
  <si>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</si>
  <si>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</si>
  <si>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</si>
  <si>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</si>
  <si>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</si>
  <si>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</si>
  <si>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</si>
  <si>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</si>
  <si>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</si>
  <si>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</si>
  <si>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</si>
  <si>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</si>
  <si>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</si>
  <si>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</si>
  <si>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</si>
  <si>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</si>
  <si>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</si>
  <si>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</si>
  <si>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</si>
  <si>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</si>
  <si>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</si>
  <si>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</si>
  <si>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</si>
  <si>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</si>
  <si>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</si>
  <si>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</si>
  <si>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</si>
  <si>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</si>
  <si>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</si>
  <si>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</si>
  <si>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</si>
  <si>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</si>
  <si>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</si>
  <si>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</si>
  <si>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</si>
  <si>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</si>
  <si>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</si>
  <si>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</si>
  <si>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</si>
  <si>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</si>
  <si>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</si>
  <si>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</si>
  <si>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</si>
  <si>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</si>
  <si>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</si>
  <si>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</si>
  <si>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</si>
  <si>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</si>
  <si>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</si>
  <si>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</si>
  <si>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</si>
  <si>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</si>
  <si>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</si>
  <si>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</si>
  <si>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</si>
  <si>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</si>
  <si>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</si>
  <si>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</si>
  <si>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</si>
  <si>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</si>
  <si>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</si>
  <si>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</si>
  <si>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</si>
  <si>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</si>
  <si>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</si>
  <si>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</si>
  <si>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</si>
  <si>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</si>
  <si>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</si>
  <si>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</si>
  <si>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</si>
  <si>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</si>
  <si>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</si>
  <si>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</si>
  <si>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</si>
  <si>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</si>
  <si>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</si>
  <si>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</si>
  <si>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</si>
  <si>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</si>
  <si>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</si>
  <si>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</si>
  <si>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</si>
  <si>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</si>
  <si>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</si>
  <si>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</si>
  <si>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</si>
  <si>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</si>
  <si>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</si>
  <si>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</si>
  <si>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</si>
  <si>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</si>
  <si>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</si>
  <si>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</si>
  <si>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</si>
  <si>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</si>
  <si>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</si>
  <si>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</si>
  <si>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</si>
  <si>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</si>
  <si>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</si>
  <si>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</si>
  <si>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</si>
  <si>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</si>
  <si>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</si>
  <si>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</si>
  <si>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</si>
  <si>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</si>
  <si>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</si>
  <si>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</si>
  <si>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</si>
  <si>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</si>
  <si>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</si>
  <si>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</si>
  <si>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</si>
  <si>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</si>
  <si>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</si>
  <si>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</si>
  <si>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</si>
  <si>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</si>
  <si>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</si>
  <si>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</si>
  <si>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</si>
  <si>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</si>
  <si>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</si>
  <si>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</si>
  <si>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</si>
  <si>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</si>
  <si>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</si>
  <si>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</si>
  <si>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</si>
  <si>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</si>
  <si>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</si>
  <si>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</si>
  <si>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</si>
  <si>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</si>
  <si>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</si>
  <si>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</si>
  <si>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</si>
  <si>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</si>
  <si>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</si>
  <si>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</si>
  <si>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</si>
  <si>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</si>
  <si>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</si>
  <si>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</si>
  <si>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</si>
  <si>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</si>
  <si>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</si>
  <si>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</si>
  <si>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</si>
  <si>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</si>
  <si>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</si>
  <si>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</si>
  <si>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</si>
  <si>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</si>
  <si>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</si>
  <si>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</si>
  <si>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</si>
  <si>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</si>
  <si>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</si>
  <si>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</si>
  <si>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</si>
  <si>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</si>
  <si>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</si>
  <si>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</si>
  <si>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</si>
  <si>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</si>
  <si>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</si>
  <si>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</si>
  <si>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</si>
  <si>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</si>
  <si>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</si>
  <si>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</si>
  <si>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</si>
  <si>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</si>
  <si>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</si>
  <si>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</si>
  <si>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</si>
  <si>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</si>
  <si>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</si>
  <si>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</si>
  <si>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</si>
  <si>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</si>
  <si>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</si>
  <si>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</si>
  <si>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</si>
  <si>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</si>
  <si>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</si>
  <si>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</si>
  <si>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</si>
  <si>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</si>
  <si>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</si>
  <si>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</si>
  <si>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</si>
  <si>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</si>
  <si>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</si>
  <si>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</si>
  <si>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</si>
  <si>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</si>
  <si>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</si>
  <si>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</si>
  <si>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</si>
  <si>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</si>
  <si>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</si>
  <si>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</si>
  <si>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</si>
  <si>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</si>
  <si>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</si>
  <si>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</si>
  <si>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</si>
  <si>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</si>
  <si>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</si>
  <si>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</si>
  <si>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</si>
  <si>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</si>
  <si>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</si>
  <si>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</si>
  <si>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</si>
  <si>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</si>
  <si>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</si>
  <si>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</si>
  <si>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</si>
  <si>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</si>
  <si>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</si>
  <si>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</si>
  <si>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</si>
  <si>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</si>
  <si>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</si>
  <si>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</si>
  <si>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</si>
  <si>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</si>
  <si>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</si>
  <si>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</si>
  <si>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</si>
  <si>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</si>
  <si>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</si>
  <si>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</si>
  <si>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</si>
  <si>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</si>
  <si>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</si>
  <si>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</si>
  <si>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</si>
  <si>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</si>
  <si>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</si>
  <si>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</si>
  <si>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</si>
  <si>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</si>
  <si>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</si>
  <si>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</si>
  <si>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</si>
  <si>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</si>
  <si>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</si>
  <si>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</si>
  <si>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</si>
  <si>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</si>
  <si>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</si>
  <si>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</si>
  <si>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</si>
  <si>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</si>
  <si>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</si>
  <si>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</si>
  <si>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</si>
  <si>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</si>
  <si>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</si>
  <si>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</si>
  <si>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</si>
  <si>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</si>
  <si>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</si>
  <si>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</si>
  <si>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</si>
  <si>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</si>
  <si>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</si>
  <si>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</si>
  <si>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</si>
  <si>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</si>
  <si>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</si>
  <si>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</si>
  <si>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</si>
  <si>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</si>
  <si>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</si>
  <si>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</si>
  <si>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</si>
  <si>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</si>
  <si>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</si>
  <si>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</si>
  <si>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</si>
  <si>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</si>
  <si>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</si>
  <si>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</si>
  <si>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</si>
  <si>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</si>
  <si>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</si>
  <si>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</si>
  <si>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</si>
  <si>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</si>
  <si>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</si>
  <si>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</si>
  <si>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</si>
  <si>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</si>
  <si>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</si>
  <si>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</si>
  <si>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</si>
  <si>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</si>
  <si>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</si>
  <si>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</si>
  <si>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</si>
  <si>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</si>
  <si>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</si>
  <si>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</si>
  <si>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</si>
  <si>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</si>
  <si>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</si>
  <si>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</si>
  <si>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</si>
  <si>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</si>
  <si>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</si>
  <si>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</si>
  <si>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</si>
  <si>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</si>
  <si>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</si>
  <si>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</si>
  <si>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</si>
  <si>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</si>
  <si>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</si>
  <si>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</si>
  <si>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</si>
  <si>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</si>
  <si>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</si>
  <si>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</si>
  <si>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</si>
  <si>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</si>
  <si>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</si>
  <si>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</si>
  <si>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</si>
  <si>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</si>
  <si>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</si>
  <si>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</si>
  <si>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</si>
  <si>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</si>
  <si>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</si>
  <si>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</si>
  <si>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</si>
  <si>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</si>
  <si>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</si>
  <si>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</si>
  <si>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</si>
  <si>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</si>
  <si>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</si>
  <si>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</si>
  <si>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</si>
  <si>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</si>
  <si>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</si>
  <si>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</si>
  <si>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</si>
  <si>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</si>
  <si>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</si>
  <si>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</si>
  <si>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</si>
  <si>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</si>
  <si>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</si>
  <si>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</si>
  <si>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</si>
  <si>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</si>
  <si>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</si>
  <si>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</si>
  <si>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</si>
  <si>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</si>
  <si>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</si>
  <si>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</si>
  <si>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</si>
  <si>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</si>
  <si>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</si>
  <si>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</si>
  <si>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</si>
  <si>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</si>
  <si>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</si>
  <si>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</si>
  <si>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</si>
  <si>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</si>
  <si>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</si>
  <si>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</si>
  <si>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</si>
  <si>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</si>
  <si>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</si>
  <si>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</si>
  <si>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</si>
  <si>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</si>
  <si>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</si>
  <si>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</si>
  <si>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</si>
  <si>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</si>
  <si>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</si>
  <si>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</si>
  <si>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</si>
  <si>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</si>
  <si>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</si>
  <si>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</si>
  <si>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</si>
  <si>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</si>
  <si>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</si>
  <si>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</si>
  <si>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</si>
  <si>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</si>
  <si>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</si>
  <si>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</si>
  <si>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</si>
  <si>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</si>
  <si>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</si>
  <si>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</si>
  <si>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</si>
  <si>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</si>
  <si>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</si>
  <si>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</si>
  <si>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</si>
  <si>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</si>
  <si>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</si>
  <si>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</si>
  <si>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</si>
  <si>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</si>
  <si>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</si>
  <si>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</si>
  <si>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</si>
  <si>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</si>
  <si>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</si>
  <si>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</si>
  <si>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</si>
  <si>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</si>
  <si>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</si>
  <si>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</si>
  <si>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</si>
  <si>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</si>
  <si>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</si>
  <si>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</si>
  <si>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</si>
  <si>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</si>
  <si>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</si>
  <si>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</si>
  <si>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</si>
  <si>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</si>
  <si>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</si>
  <si>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</si>
  <si>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</si>
  <si>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</si>
  <si>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</si>
  <si>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</si>
  <si>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</si>
  <si>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</si>
  <si>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</si>
  <si>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</si>
  <si>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</si>
  <si>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</si>
  <si>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</si>
  <si>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</si>
  <si>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</si>
  <si>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</si>
  <si>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</si>
  <si>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</si>
  <si>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</si>
  <si>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</si>
  <si>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</si>
  <si>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</si>
  <si>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</si>
  <si>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</si>
  <si>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</si>
  <si>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</si>
  <si>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</si>
  <si>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</si>
  <si>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</si>
  <si>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</si>
  <si>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</si>
  <si>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</si>
  <si>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</si>
  <si>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</si>
  <si>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</si>
  <si>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</si>
  <si>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</si>
  <si>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</si>
  <si>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</si>
  <si>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</si>
  <si>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</si>
  <si>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</si>
  <si>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</si>
  <si>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</si>
  <si>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</si>
  <si>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</si>
  <si>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</si>
  <si>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</si>
  <si>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</si>
  <si>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</si>
  <si>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</si>
  <si>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</si>
  <si>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</si>
  <si>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</si>
  <si>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</si>
  <si>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</si>
  <si>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</si>
  <si>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</si>
  <si>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</si>
  <si>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</si>
  <si>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</si>
  <si>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</si>
  <si>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</si>
  <si>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</si>
  <si>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</si>
  <si>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</si>
  <si>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</si>
  <si>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</si>
  <si>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</si>
  <si>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</si>
  <si>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</si>
  <si>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</si>
  <si>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</si>
  <si>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</si>
  <si>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</si>
  <si>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</si>
  <si>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</si>
  <si>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</si>
  <si>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</si>
  <si>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</si>
  <si>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</si>
  <si>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</si>
  <si>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</si>
  <si>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</si>
  <si>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</si>
  <si>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</si>
  <si>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</si>
  <si>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</si>
  <si>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</si>
  <si>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</si>
  <si>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</si>
  <si>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</si>
  <si>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</si>
  <si>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</si>
  <si>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</si>
  <si>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</si>
  <si>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</si>
  <si>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</si>
  <si>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</si>
  <si>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</si>
  <si>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</si>
  <si>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</si>
  <si>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</si>
  <si>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</si>
  <si>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</si>
  <si>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</si>
  <si>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</si>
  <si>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</si>
  <si>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</si>
  <si>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</si>
  <si>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</si>
  <si>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</si>
  <si>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</si>
  <si>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</si>
  <si>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</si>
  <si>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</si>
  <si>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</si>
  <si>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</si>
  <si>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</si>
  <si>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</si>
  <si>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</si>
  <si>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</si>
  <si>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</si>
  <si>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</si>
  <si>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</si>
  <si>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</si>
  <si>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</si>
  <si>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</si>
  <si>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</si>
  <si>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</si>
  <si>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</si>
  <si>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</si>
  <si>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</si>
  <si>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</si>
  <si>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</si>
  <si>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</si>
  <si>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</si>
  <si>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</si>
  <si>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</si>
  <si>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</si>
  <si>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</si>
  <si>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</si>
  <si>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</si>
  <si>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</si>
  <si>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</si>
  <si>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</si>
  <si>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</si>
  <si>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</si>
  <si>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</si>
  <si>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</si>
  <si>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</si>
  <si>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</si>
  <si>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</si>
  <si>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</si>
  <si>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</si>
  <si>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</si>
  <si>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</si>
  <si>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</si>
  <si>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</si>
  <si>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</si>
  <si>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</si>
  <si>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</si>
  <si>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</si>
  <si>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</si>
  <si>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</si>
  <si>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</si>
  <si>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</si>
  <si>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</si>
  <si>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</si>
  <si>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</si>
  <si>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</si>
  <si>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</si>
  <si>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</si>
  <si>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</si>
  <si>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</si>
  <si>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</si>
  <si>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</si>
  <si>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</si>
  <si>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</si>
  <si>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</si>
  <si>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</si>
  <si>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</si>
  <si>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</si>
  <si>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</si>
  <si>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</si>
  <si>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</si>
  <si>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</si>
  <si>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</si>
  <si>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</si>
  <si>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</si>
  <si>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</si>
  <si>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</si>
  <si>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</si>
  <si>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</si>
  <si>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</si>
  <si>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</si>
  <si>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</si>
  <si>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</si>
  <si>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</si>
  <si>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</si>
  <si>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</si>
  <si>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</si>
  <si>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</si>
  <si>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</si>
  <si>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</si>
  <si>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</si>
  <si>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</si>
  <si>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</si>
  <si>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</si>
  <si>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</si>
  <si>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</si>
  <si>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</si>
  <si>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</si>
  <si>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</si>
  <si>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</si>
  <si>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</si>
  <si>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</si>
  <si>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</si>
  <si>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</si>
  <si>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</si>
  <si>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</si>
  <si>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</si>
  <si>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</si>
  <si>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</si>
  <si>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</si>
  <si>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</si>
  <si>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</si>
  <si>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</si>
  <si>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</si>
  <si>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</si>
  <si>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</si>
  <si>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</si>
  <si>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</si>
  <si>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</si>
  <si>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</si>
  <si>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</si>
  <si>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</si>
  <si>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</si>
  <si>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</si>
  <si>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</si>
  <si>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</si>
  <si>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</si>
  <si>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</si>
  <si>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</si>
  <si>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</si>
  <si>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</si>
  <si>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</si>
  <si>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</si>
  <si>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</si>
  <si>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</si>
  <si>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</si>
  <si>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</si>
  <si>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</si>
  <si>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</si>
  <si>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</si>
  <si>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</si>
  <si>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</si>
  <si>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</si>
  <si>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</si>
  <si>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</si>
  <si>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</si>
  <si>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</si>
  <si>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</si>
  <si>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</si>
  <si>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</si>
  <si>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</si>
  <si>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</si>
  <si>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</si>
  <si>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</si>
  <si>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</si>
  <si>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</si>
  <si>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</si>
  <si>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</si>
  <si>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</si>
  <si>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</si>
  <si>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</si>
  <si>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</si>
  <si>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</si>
  <si>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</si>
  <si>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</si>
  <si>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</si>
  <si>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</si>
  <si>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</si>
  <si>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</si>
  <si>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</si>
  <si>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</si>
  <si>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</si>
  <si>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</si>
  <si>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</si>
  <si>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</si>
  <si>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</si>
  <si>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</si>
  <si>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</si>
  <si>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</si>
  <si>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</si>
  <si>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</si>
  <si>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</si>
  <si>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</si>
  <si>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</si>
  <si>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</si>
  <si>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</si>
  <si>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</si>
  <si>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</si>
  <si>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</si>
  <si>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</si>
  <si>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</si>
  <si>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</si>
  <si>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</si>
  <si>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</si>
  <si>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</si>
  <si>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</si>
  <si>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</si>
  <si>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</si>
  <si>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</si>
  <si>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</si>
  <si>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</si>
  <si>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</si>
  <si>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</si>
  <si>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</si>
  <si>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</si>
  <si>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</si>
  <si>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</si>
  <si>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</si>
  <si>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</si>
  <si>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</si>
  <si>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</si>
  <si>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</si>
  <si>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</si>
  <si>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</si>
  <si>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</si>
  <si>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</si>
  <si>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</si>
  <si>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</si>
  <si>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</si>
  <si>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</si>
  <si>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</si>
  <si>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</si>
  <si>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</si>
  <si>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</si>
  <si>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</si>
  <si>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</si>
  <si>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</si>
  <si>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</si>
  <si>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</si>
  <si>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</si>
  <si>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</si>
  <si>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</si>
  <si>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</si>
  <si>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</si>
  <si>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</si>
  <si>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</si>
  <si>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</si>
  <si>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</si>
  <si>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</si>
  <si>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</si>
  <si>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</si>
  <si>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</si>
  <si>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</si>
  <si>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</si>
  <si>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</si>
  <si>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</si>
  <si>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</si>
  <si>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</si>
  <si>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</si>
  <si>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</si>
  <si>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</si>
  <si>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</si>
  <si>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</si>
  <si>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</si>
  <si>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</si>
  <si>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</si>
  <si>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</si>
  <si>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</si>
  <si>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</si>
  <si>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</si>
  <si>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</si>
  <si>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</si>
  <si>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</si>
  <si>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</si>
  <si>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</si>
  <si>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</si>
  <si>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</si>
  <si>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</si>
  <si>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</si>
  <si>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</si>
  <si>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</si>
  <si>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</si>
  <si>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</si>
  <si>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</si>
  <si>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</si>
  <si>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</si>
  <si>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</si>
  <si>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</si>
  <si>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</si>
  <si>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</si>
  <si>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</si>
  <si>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</si>
  <si>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</si>
  <si>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</si>
  <si>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</si>
  <si>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</si>
  <si>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</si>
  <si>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</si>
  <si>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</si>
  <si>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</si>
  <si>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</si>
  <si>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</si>
  <si>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</si>
  <si>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</si>
  <si>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</si>
  <si>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</si>
  <si>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</si>
  <si>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</si>
  <si>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</si>
  <si>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</si>
  <si>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</si>
  <si>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</si>
  <si>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</si>
  <si>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</si>
  <si>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</si>
  <si>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</si>
  <si>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</si>
  <si>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</si>
  <si>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</si>
  <si>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</si>
  <si>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</si>
  <si>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</si>
  <si>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</si>
  <si>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</si>
  <si>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</si>
  <si>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</si>
  <si>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</si>
  <si>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</si>
  <si>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</si>
  <si>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</si>
  <si>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</si>
  <si>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</si>
  <si>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</si>
  <si>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</si>
  <si>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</si>
  <si>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</si>
  <si>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</si>
  <si>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</si>
  <si>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</si>
  <si>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</si>
  <si>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</si>
  <si>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</si>
  <si>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</si>
  <si>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</si>
  <si>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</si>
  <si>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</si>
  <si>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</si>
  <si>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</si>
  <si>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</si>
  <si>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</si>
  <si>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</si>
  <si>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</si>
  <si>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</si>
  <si>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</si>
  <si>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</si>
  <si>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</si>
  <si>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</si>
  <si>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</si>
  <si>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</si>
  <si>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</si>
  <si>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</si>
  <si>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</si>
  <si>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</si>
  <si>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</si>
  <si>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</si>
  <si>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</si>
  <si>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</si>
  <si>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</si>
  <si>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</si>
  <si>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</si>
  <si>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</si>
  <si>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</si>
  <si>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</si>
  <si>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</si>
  <si>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</si>
  <si>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</si>
  <si>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</si>
  <si>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</si>
  <si>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</si>
  <si>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</si>
  <si>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</si>
  <si>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</si>
  <si>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</si>
  <si>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</si>
  <si>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</si>
  <si>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</si>
  <si>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</si>
  <si>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</si>
  <si>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</si>
  <si>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</si>
  <si>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</si>
  <si>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</si>
  <si>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</si>
  <si>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</si>
  <si>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</si>
  <si>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</si>
  <si>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</si>
  <si>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</si>
  <si>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</si>
  <si>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</si>
  <si>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</si>
  <si>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</si>
  <si>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</si>
  <si>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</si>
  <si>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</si>
  <si>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</si>
  <si>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</si>
  <si>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</si>
  <si>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</si>
  <si>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</si>
  <si>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</si>
  <si>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</si>
  <si>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</si>
  <si>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</si>
  <si>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</si>
  <si>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</si>
  <si>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</si>
  <si>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</si>
  <si>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</si>
  <si>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</si>
  <si>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</si>
  <si>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</si>
  <si>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</si>
  <si>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</si>
  <si>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</si>
  <si>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</si>
  <si>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</si>
  <si>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</si>
  <si>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</si>
  <si>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</si>
  <si>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</si>
  <si>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</si>
  <si>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</si>
  <si>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</si>
  <si>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</si>
  <si>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</si>
  <si>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</si>
  <si>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</si>
  <si>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</si>
  <si>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</si>
  <si>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</si>
  <si>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</si>
  <si>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</si>
  <si>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</si>
  <si>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</si>
  <si>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</si>
  <si>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</si>
  <si>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</si>
  <si>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</si>
  <si>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</si>
  <si>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</si>
  <si>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</si>
  <si>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</si>
  <si>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</si>
  <si>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</si>
  <si>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</si>
  <si>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</si>
  <si>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</si>
  <si>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</si>
  <si>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</si>
  <si>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</si>
  <si>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</si>
  <si>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</si>
  <si>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</si>
  <si>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</si>
  <si>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</si>
  <si>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</si>
  <si>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</si>
  <si>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</si>
  <si>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</si>
  <si>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</si>
  <si>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</si>
  <si>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</si>
  <si>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</si>
  <si>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</si>
  <si>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</si>
  <si>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</si>
  <si>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</si>
  <si>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</si>
  <si>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</si>
  <si>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</si>
  <si>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</si>
  <si>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</si>
  <si>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</si>
  <si>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</si>
  <si>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</si>
  <si>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</si>
  <si>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</si>
  <si>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</si>
  <si>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</si>
  <si>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</si>
  <si>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</si>
  <si>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</si>
  <si>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</si>
  <si>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</si>
  <si>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</si>
  <si>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</si>
  <si>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</si>
  <si>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</si>
  <si>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</si>
  <si>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</si>
  <si>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</si>
  <si>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</si>
  <si>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</si>
  <si>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</si>
  <si>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</si>
  <si>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</si>
  <si>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</si>
  <si>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</si>
  <si>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</si>
  <si>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</si>
  <si>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</si>
  <si>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</si>
  <si>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</si>
  <si>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</si>
  <si>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</si>
  <si>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</si>
  <si>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</si>
  <si>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</si>
  <si>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</si>
  <si>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</si>
  <si>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</si>
  <si>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</si>
  <si>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</si>
  <si>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</si>
  <si>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</si>
  <si>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</si>
  <si>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</si>
  <si>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</si>
  <si>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</si>
  <si>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</si>
  <si>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</si>
  <si>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</si>
  <si>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</si>
  <si>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</si>
  <si>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</si>
  <si>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</si>
  <si>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</si>
  <si>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</si>
  <si>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</si>
  <si>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</si>
  <si>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</si>
  <si>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</si>
  <si>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</si>
  <si>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</si>
  <si>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</si>
  <si>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</si>
  <si>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</si>
  <si>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</si>
  <si>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</si>
  <si>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</si>
  <si>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</si>
  <si>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</si>
  <si>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</si>
  <si>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</si>
  <si>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</si>
  <si>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</si>
  <si>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</si>
  <si>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</si>
  <si>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</si>
  <si>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</si>
  <si>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</si>
  <si>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</si>
  <si>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</si>
  <si>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</si>
  <si>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</si>
  <si>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</si>
  <si>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</si>
  <si>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</si>
  <si>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</si>
  <si>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</si>
  <si>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</si>
  <si>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</si>
  <si>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</si>
  <si>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</si>
  <si>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</si>
  <si>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</si>
  <si>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</si>
  <si>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</si>
  <si>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</si>
  <si>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</si>
  <si>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</si>
  <si>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</si>
  <si>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</si>
  <si>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</si>
  <si>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</si>
  <si>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</si>
  <si>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</si>
  <si>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</si>
  <si>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</si>
  <si>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</si>
  <si>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</si>
  <si>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</si>
  <si>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</si>
  <si>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</si>
  <si>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</si>
  <si>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</si>
  <si>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</si>
  <si>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</si>
  <si>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</si>
  <si>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</si>
  <si>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</si>
  <si>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</si>
  <si>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</si>
  <si>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</si>
  <si>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</si>
  <si>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</si>
  <si>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</si>
  <si>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</si>
  <si>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</si>
  <si>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</si>
  <si>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</si>
  <si>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</si>
  <si>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</si>
  <si>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</si>
  <si>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</si>
  <si>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</si>
  <si>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</si>
  <si>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</si>
  <si>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</si>
  <si>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</si>
  <si>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</si>
  <si>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</si>
  <si>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</si>
  <si>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</si>
  <si>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</si>
  <si>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</si>
  <si>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</si>
  <si>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</si>
  <si>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</si>
  <si>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</si>
  <si>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</si>
  <si>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</si>
  <si>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</si>
  <si>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</si>
  <si>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</si>
  <si>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</si>
  <si>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</si>
  <si>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</si>
  <si>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</si>
  <si>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</si>
  <si>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</si>
  <si>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</si>
  <si>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</si>
  <si>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</si>
  <si>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</si>
  <si>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</si>
  <si>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</si>
  <si>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</si>
  <si>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</si>
  <si>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</si>
  <si>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</si>
  <si>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</si>
  <si>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</si>
  <si>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</si>
  <si>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</si>
  <si>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</si>
  <si>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</si>
  <si>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</si>
  <si>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</si>
  <si>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</si>
  <si>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</si>
  <si>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</si>
  <si>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</si>
  <si>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</si>
  <si>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</si>
  <si>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</si>
  <si>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</si>
  <si>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</si>
  <si>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</si>
  <si>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</si>
  <si>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</si>
  <si>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</si>
  <si>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</si>
  <si>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</si>
  <si>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</si>
  <si>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</si>
  <si>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</si>
  <si>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</si>
  <si>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</si>
  <si>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</si>
  <si>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</si>
  <si>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</si>
  <si>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</si>
  <si>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</si>
  <si>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</si>
  <si>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</si>
  <si>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</si>
  <si>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</si>
  <si>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</si>
  <si>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</si>
  <si>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</si>
  <si>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</si>
  <si>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</si>
  <si>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</si>
  <si>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</si>
  <si>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</si>
  <si>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</si>
  <si>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</si>
  <si>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</si>
  <si>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</si>
  <si>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</si>
  <si>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</si>
  <si>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</si>
  <si>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</si>
  <si>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</si>
  <si>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</si>
  <si>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</si>
  <si>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</si>
  <si>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</si>
  <si>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</si>
  <si>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</si>
  <si>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</si>
  <si>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</si>
  <si>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</si>
  <si>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</si>
  <si>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</si>
  <si>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</si>
  <si>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</si>
  <si>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</si>
  <si>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</si>
  <si>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</si>
  <si>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</si>
  <si>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</si>
  <si>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</si>
  <si>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</si>
  <si>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</si>
  <si>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</si>
  <si>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</si>
  <si>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</si>
  <si>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</si>
  <si>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</si>
  <si>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</si>
  <si>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</si>
  <si>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</si>
  <si>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</si>
  <si>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</si>
  <si>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</si>
  <si>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</si>
  <si>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</si>
  <si>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</si>
  <si>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</si>
  <si>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</si>
  <si>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</si>
  <si>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</si>
  <si>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</si>
  <si>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</si>
  <si>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</si>
  <si>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</si>
  <si>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</si>
  <si>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</si>
  <si>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</si>
  <si>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</si>
  <si>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</si>
  <si>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</si>
  <si>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</si>
  <si>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</si>
  <si>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</si>
  <si>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</si>
  <si>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</si>
  <si>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</si>
  <si>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</si>
  <si>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</si>
  <si>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</si>
  <si>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</si>
  <si>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</si>
  <si>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</si>
  <si>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</si>
  <si>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</si>
  <si>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</si>
  <si>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</si>
  <si>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</si>
  <si>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</si>
  <si>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</si>
  <si>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</si>
  <si>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</si>
  <si>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</si>
  <si>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</si>
  <si>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</si>
  <si>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</si>
  <si>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</si>
  <si>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</si>
  <si>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</si>
  <si>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</si>
  <si>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</si>
  <si>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</si>
  <si>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</si>
  <si>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</si>
  <si>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</si>
  <si>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</si>
  <si>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</si>
  <si>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</si>
  <si>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</si>
  <si>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</si>
  <si>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</si>
  <si>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</si>
  <si>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</si>
  <si>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</si>
  <si>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</si>
  <si>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</si>
  <si>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</si>
  <si>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</si>
  <si>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</si>
  <si>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</si>
  <si>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</si>
  <si>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</si>
  <si>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</si>
  <si>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</si>
  <si>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</si>
  <si>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</si>
  <si>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</si>
  <si>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</si>
  <si>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</si>
  <si>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</si>
  <si>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</si>
  <si>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</si>
  <si>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</si>
  <si>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</si>
  <si>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</si>
  <si>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</si>
  <si>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</si>
  <si>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</si>
  <si>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</si>
  <si>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</si>
  <si>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</si>
  <si>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</si>
  <si>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</si>
  <si>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</si>
  <si>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</si>
  <si>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</si>
  <si>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</si>
  <si>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</si>
  <si>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</si>
  <si>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</si>
  <si>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</si>
  <si>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</si>
  <si>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</si>
  <si>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</si>
  <si>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</si>
  <si>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</si>
  <si>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</si>
  <si>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</si>
  <si>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</si>
  <si>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</si>
  <si>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</si>
  <si>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</si>
  <si>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</si>
  <si>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</si>
  <si>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</si>
  <si>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</si>
  <si>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</si>
  <si>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</si>
  <si>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</si>
  <si>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</si>
  <si>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</si>
  <si>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</si>
  <si>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</si>
  <si>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</si>
  <si>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</si>
  <si>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</si>
  <si>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</si>
  <si>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</si>
  <si>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</si>
  <si>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</si>
  <si>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</si>
  <si>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</si>
  <si>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</si>
  <si>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</si>
  <si>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</si>
  <si>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</si>
  <si>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</si>
  <si>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</si>
  <si>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</si>
  <si>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</si>
  <si>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</si>
  <si>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</si>
  <si>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</si>
  <si>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</si>
  <si>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</si>
  <si>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</si>
  <si>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</si>
  <si>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</si>
  <si>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</si>
  <si>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</si>
  <si>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</si>
  <si>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</si>
  <si>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</si>
  <si>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</si>
  <si>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</si>
  <si>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</si>
  <si>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</si>
  <si>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</si>
  <si>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</si>
  <si>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</si>
  <si>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</si>
  <si>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</si>
  <si>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</si>
  <si>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</si>
  <si>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</si>
  <si>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</si>
  <si>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</si>
  <si>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</si>
  <si>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</si>
  <si>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</si>
  <si>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</si>
  <si>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</si>
  <si>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</si>
  <si>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</si>
  <si>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</si>
  <si>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</si>
  <si>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</si>
  <si>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</si>
  <si>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</si>
  <si>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</si>
  <si>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</si>
  <si>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</si>
  <si>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</si>
  <si>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</si>
  <si>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</si>
  <si>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</si>
  <si>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</si>
  <si>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</si>
  <si>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</si>
  <si>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</si>
  <si>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</si>
  <si>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</si>
  <si>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</si>
  <si>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</si>
  <si>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</si>
  <si>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</si>
  <si>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</si>
  <si>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</si>
  <si>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</si>
  <si>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</si>
  <si>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</si>
  <si>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</si>
  <si>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</si>
  <si>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</si>
  <si>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</si>
  <si>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</si>
  <si>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</si>
  <si>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</si>
  <si>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</si>
  <si>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</si>
  <si>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</si>
  <si>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</si>
  <si>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</si>
  <si>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</si>
  <si>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</si>
  <si>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</si>
  <si>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</si>
  <si>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</si>
  <si>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</si>
  <si>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</si>
  <si>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</si>
  <si>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</si>
  <si>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</si>
  <si>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</si>
  <si>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</si>
  <si>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</si>
  <si>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</si>
  <si>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</si>
  <si>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</si>
  <si>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</si>
  <si>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</si>
  <si>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</si>
  <si>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</si>
  <si>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</si>
  <si>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</si>
  <si>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</si>
  <si>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</si>
  <si>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</si>
  <si>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</si>
  <si>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</si>
  <si>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</si>
  <si>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</si>
  <si>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</si>
  <si>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</si>
  <si>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</si>
  <si>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</si>
  <si>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</si>
  <si>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</si>
  <si>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</si>
  <si>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</si>
  <si>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</si>
  <si>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</si>
  <si>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</si>
  <si>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</si>
  <si>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</si>
  <si>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</si>
  <si>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</si>
  <si>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</si>
  <si>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</si>
  <si>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</si>
  <si>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</si>
  <si>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</si>
  <si>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</si>
  <si>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</si>
  <si>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</si>
  <si>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</si>
  <si>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</si>
  <si>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</si>
  <si>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</si>
  <si>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</si>
  <si>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</si>
  <si>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</si>
  <si>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</si>
  <si>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</si>
  <si>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</si>
  <si>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</si>
  <si>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</si>
  <si>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</si>
  <si>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</si>
  <si>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</si>
  <si>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</si>
  <si>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</si>
  <si>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</si>
  <si>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</si>
  <si>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</si>
  <si>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</si>
  <si>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</si>
  <si>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</si>
  <si>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</si>
  <si>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</si>
  <si>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</si>
  <si>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</si>
  <si>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</si>
  <si>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</si>
  <si>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</si>
  <si>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</si>
  <si>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</si>
  <si>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</si>
  <si>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</si>
  <si>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</si>
  <si>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</si>
  <si>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</si>
  <si>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</si>
  <si>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</si>
  <si>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</si>
  <si>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</si>
  <si>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</si>
  <si>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</si>
  <si>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</si>
  <si>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</si>
  <si>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</si>
  <si>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</si>
  <si>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</si>
  <si>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</si>
  <si>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</si>
  <si>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</si>
  <si>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</si>
  <si>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</si>
  <si>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</si>
  <si>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</si>
  <si>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</si>
  <si>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</si>
  <si>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</si>
  <si>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</si>
  <si>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</si>
  <si>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</si>
  <si>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</si>
  <si>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</si>
  <si>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</si>
  <si>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</si>
  <si>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</si>
  <si>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</si>
  <si>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</si>
  <si>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</si>
  <si>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</si>
  <si>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</si>
  <si>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</si>
  <si>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</si>
  <si>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</si>
  <si>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</si>
  <si>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</si>
  <si>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</si>
  <si>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</si>
  <si>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</si>
  <si>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</si>
  <si>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</si>
  <si>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</si>
  <si>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</si>
  <si>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</si>
  <si>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</si>
  <si>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</si>
  <si>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</si>
  <si>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</si>
  <si>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</si>
  <si>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</si>
  <si>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</si>
  <si>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</si>
  <si>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</si>
  <si>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</si>
  <si>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</si>
  <si>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</si>
  <si>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</si>
  <si>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</si>
  <si>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</si>
  <si>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</si>
  <si>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</si>
  <si>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</si>
  <si>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</si>
  <si>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</si>
  <si>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</si>
  <si>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</si>
  <si>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</si>
  <si>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</si>
  <si>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</si>
  <si>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</si>
  <si>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</si>
  <si>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</si>
  <si>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</si>
  <si>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</si>
  <si>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</si>
  <si>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</si>
  <si>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</si>
  <si>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</si>
  <si>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</si>
  <si>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</si>
  <si>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</si>
  <si>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</si>
  <si>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</si>
  <si>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</si>
  <si>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</si>
  <si>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</si>
  <si>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</si>
  <si>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</si>
  <si>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</si>
  <si>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</si>
  <si>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</si>
  <si>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</si>
  <si>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</si>
  <si>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</si>
  <si>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</si>
  <si>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</si>
  <si>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</si>
  <si>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</si>
  <si>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</si>
  <si>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</si>
  <si>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</si>
  <si>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</si>
  <si>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</si>
  <si>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</si>
  <si>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</si>
  <si>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</si>
  <si>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</si>
  <si>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</si>
  <si>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</si>
  <si>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</si>
  <si>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</si>
  <si>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</si>
  <si>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</si>
  <si>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</si>
  <si>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</si>
  <si>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</si>
  <si>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</si>
  <si>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</si>
  <si>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</si>
  <si>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</si>
  <si>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</si>
  <si>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</si>
  <si>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</si>
  <si>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</si>
  <si>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</si>
  <si>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</si>
  <si>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</si>
  <si>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</si>
  <si>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</si>
  <si>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</si>
  <si>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</si>
  <si>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</si>
  <si>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</si>
  <si>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</si>
  <si>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</si>
  <si>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</si>
  <si>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</si>
  <si>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</si>
  <si>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</si>
  <si>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</si>
  <si>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</si>
  <si>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</si>
  <si>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</si>
  <si>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</si>
  <si>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</si>
  <si>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</si>
  <si>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</si>
  <si>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</si>
  <si>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</si>
  <si>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</si>
  <si>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</si>
  <si>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</si>
  <si>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</si>
  <si>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</si>
  <si>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</si>
  <si>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</si>
  <si>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</si>
  <si>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</si>
  <si>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</si>
  <si>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</si>
  <si>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</si>
  <si>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</si>
  <si>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</si>
  <si>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</si>
  <si>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</si>
  <si>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</si>
  <si>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</si>
  <si>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</si>
  <si>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</si>
  <si>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</si>
  <si>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</si>
  <si>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</si>
  <si>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</si>
  <si>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</si>
  <si>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</si>
  <si>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</si>
  <si>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</si>
  <si>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</si>
  <si>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</si>
  <si>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</si>
  <si>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</si>
  <si>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</si>
  <si>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</si>
  <si>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</si>
  <si>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</si>
  <si>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</si>
  <si>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</si>
  <si>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</si>
  <si>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</si>
  <si>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</si>
  <si>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</si>
  <si>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</si>
  <si>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</si>
  <si>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</si>
  <si>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</si>
  <si>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</si>
  <si>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</si>
  <si>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</si>
  <si>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</si>
  <si>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</si>
  <si>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</si>
  <si>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</si>
  <si>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</si>
  <si>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</si>
  <si>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</si>
  <si>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</si>
  <si>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</si>
  <si>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</si>
  <si>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</si>
  <si>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</si>
  <si>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</si>
  <si>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</si>
  <si>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</si>
  <si>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</si>
  <si>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</si>
  <si>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</si>
  <si>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</si>
  <si>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</si>
  <si>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</si>
  <si>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</si>
  <si>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</si>
  <si>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</si>
  <si>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</si>
  <si>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</si>
  <si>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</si>
  <si>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</si>
  <si>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</si>
  <si>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</si>
  <si>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</si>
  <si>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</si>
  <si>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</si>
  <si>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</si>
  <si>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</si>
  <si>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</si>
  <si>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</si>
  <si>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</si>
  <si>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</si>
  <si>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</si>
  <si>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</si>
  <si>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</si>
  <si>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</si>
  <si>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</si>
  <si>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</si>
  <si>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</si>
  <si>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</si>
  <si>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</si>
  <si>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</si>
  <si>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</si>
  <si>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</si>
  <si>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</si>
  <si>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</si>
  <si>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</si>
  <si>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</si>
  <si>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</si>
  <si>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</si>
  <si>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</si>
  <si>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</si>
  <si>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</si>
  <si>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</si>
  <si>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</si>
  <si>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</si>
  <si>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</si>
  <si>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</si>
  <si>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</si>
  <si>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</si>
  <si>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</si>
  <si>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</si>
  <si>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</si>
  <si>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</si>
  <si>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</si>
  <si>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</si>
  <si>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</si>
  <si>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</si>
  <si>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</si>
  <si>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</si>
  <si>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</si>
  <si>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</si>
  <si>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</si>
  <si>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</si>
  <si>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</si>
  <si>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</si>
  <si>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</si>
  <si>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</si>
  <si>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</si>
  <si>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</si>
  <si>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</si>
  <si>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</si>
  <si>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</si>
  <si>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</si>
  <si>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</si>
  <si>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</si>
  <si>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</si>
  <si>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</si>
  <si>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</si>
  <si>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</si>
  <si>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</si>
  <si>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</si>
  <si>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</si>
  <si>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</si>
  <si>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</si>
  <si>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</si>
  <si>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</si>
  <si>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</si>
  <si>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</si>
  <si>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</si>
  <si>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</si>
  <si>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</si>
  <si>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</si>
  <si>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</si>
  <si>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</si>
  <si>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</si>
  <si>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</si>
  <si>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</si>
  <si>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</si>
  <si>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</si>
  <si>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</si>
  <si>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</si>
  <si>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</si>
  <si>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</si>
  <si>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</si>
  <si>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</si>
  <si>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</si>
  <si>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</si>
  <si>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</si>
  <si>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</si>
  <si>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</si>
  <si>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</si>
  <si>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</si>
  <si>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</si>
  <si>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</si>
  <si>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</si>
  <si>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</si>
  <si>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</si>
  <si>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</si>
  <si>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</si>
  <si>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</si>
  <si>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</si>
  <si>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</si>
  <si>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</si>
  <si>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</si>
  <si>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</si>
  <si>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</si>
  <si>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</si>
  <si>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</si>
  <si>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</si>
  <si>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</si>
  <si>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</si>
  <si>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</si>
  <si>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</si>
  <si>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</si>
  <si>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</si>
  <si>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</si>
  <si>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</si>
  <si>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</si>
  <si>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</si>
  <si>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</si>
  <si>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</si>
  <si>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</si>
  <si>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</si>
  <si>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</si>
  <si>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</si>
  <si>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</si>
  <si>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</si>
  <si>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</si>
  <si>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</si>
  <si>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</si>
  <si>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</si>
  <si>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</si>
  <si>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</si>
  <si>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</si>
  <si>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</si>
  <si>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</si>
  <si>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</si>
  <si>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</si>
  <si>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</si>
  <si>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</si>
  <si>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</si>
  <si>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</si>
  <si>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</si>
  <si>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</si>
  <si>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</si>
  <si>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</si>
  <si>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</si>
  <si>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</si>
  <si>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</si>
  <si>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</si>
  <si>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</si>
  <si>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</si>
  <si>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</si>
  <si>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</si>
  <si>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</si>
  <si>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</si>
  <si>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</si>
  <si>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</si>
  <si>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</si>
  <si>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</si>
  <si>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</si>
  <si>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</si>
  <si>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</si>
  <si>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</si>
  <si>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</si>
  <si>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</si>
  <si>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</si>
  <si>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</si>
  <si>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</si>
  <si>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</si>
  <si>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</si>
  <si>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</si>
  <si>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</si>
  <si>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</si>
  <si>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</si>
  <si>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</si>
  <si>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</si>
  <si>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</si>
  <si>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</si>
  <si>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</si>
  <si>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</si>
  <si>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</si>
  <si>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</si>
  <si>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</si>
  <si>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</si>
  <si>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</si>
  <si>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</si>
  <si>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</si>
  <si>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</si>
  <si>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</si>
  <si>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</si>
  <si>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</si>
  <si>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</si>
  <si>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</si>
  <si>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</si>
  <si>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</si>
  <si>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</si>
  <si>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</si>
  <si>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</si>
  <si>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</si>
  <si>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</si>
  <si>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</si>
  <si>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</si>
  <si>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</si>
  <si>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</si>
  <si>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</si>
  <si>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</si>
  <si>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</si>
  <si>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</si>
  <si>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</si>
  <si>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</si>
  <si>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</si>
  <si>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</si>
  <si>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</si>
  <si>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</si>
  <si>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</si>
  <si>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</si>
  <si>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</si>
  <si>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</si>
  <si>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</si>
  <si>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</si>
  <si>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</si>
  <si>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</si>
  <si>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</si>
  <si>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</si>
  <si>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</si>
  <si>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</si>
  <si>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</si>
  <si>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</si>
  <si>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</si>
  <si>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</si>
  <si>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</si>
  <si>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</si>
  <si>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</si>
  <si>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</si>
  <si>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</si>
  <si>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</si>
  <si>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</si>
  <si>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</si>
  <si>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</si>
  <si>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</si>
  <si>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</si>
  <si>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</si>
  <si>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</si>
  <si>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</si>
  <si>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</si>
  <si>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</si>
  <si>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</si>
  <si>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</si>
  <si>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</si>
  <si>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</si>
  <si>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</si>
  <si>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</si>
  <si>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</si>
  <si>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</si>
  <si>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</si>
  <si>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</si>
  <si>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</si>
  <si>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</si>
  <si>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</si>
  <si>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</si>
  <si>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</si>
  <si>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</si>
  <si>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</si>
  <si>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</si>
  <si>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</si>
  <si>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</si>
  <si>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</si>
  <si>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</si>
  <si>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</si>
  <si>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</si>
  <si>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</si>
  <si>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</si>
  <si>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</si>
  <si>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</si>
  <si>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</si>
  <si>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</si>
  <si>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</si>
  <si>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</si>
  <si>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</si>
  <si>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</si>
  <si>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</si>
  <si>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</si>
  <si>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</si>
  <si>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</si>
  <si>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</si>
  <si>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</si>
  <si>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</si>
  <si>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</si>
  <si>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</si>
  <si>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</si>
  <si>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</si>
  <si>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</si>
  <si>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</si>
  <si>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</si>
  <si>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</si>
  <si>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</si>
  <si>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</si>
  <si>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</si>
  <si>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</si>
  <si>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</si>
  <si>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</si>
  <si>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</si>
  <si>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</si>
  <si>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</si>
  <si>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</si>
  <si>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</si>
  <si>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</si>
  <si>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</si>
  <si>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</si>
  <si>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</si>
  <si>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</si>
  <si>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</si>
  <si>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</si>
  <si>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</si>
  <si>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</si>
  <si>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</si>
  <si>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</si>
  <si>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</si>
  <si>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</si>
  <si>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</si>
  <si>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</si>
  <si>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</si>
  <si>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</si>
  <si>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</si>
  <si>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</si>
  <si>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</si>
  <si>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</si>
  <si>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</si>
  <si>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</si>
  <si>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</si>
  <si>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</si>
  <si>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</si>
  <si>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</si>
  <si>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</si>
  <si>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</si>
  <si>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</si>
  <si>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</si>
  <si>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</si>
  <si>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</si>
  <si>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</si>
  <si>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</si>
  <si>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</si>
  <si>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</si>
  <si>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</si>
  <si>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</si>
  <si>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</si>
  <si>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</si>
  <si>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</si>
  <si>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</si>
  <si>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</si>
  <si>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</si>
  <si>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</si>
  <si>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</si>
  <si>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</si>
  <si>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</si>
  <si>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</si>
  <si>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</si>
  <si>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</si>
  <si>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</si>
  <si>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</si>
  <si>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</si>
  <si>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</si>
  <si>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</si>
  <si>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</si>
  <si>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</si>
  <si>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</si>
  <si>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</si>
  <si>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</si>
  <si>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</si>
  <si>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</si>
  <si>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</si>
  <si>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</si>
  <si>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</si>
  <si>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</si>
  <si>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</si>
  <si>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</si>
  <si>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</si>
  <si>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</si>
  <si>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</si>
  <si>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</si>
  <si>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</si>
  <si>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</si>
  <si>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</si>
  <si>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</si>
  <si>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</si>
  <si>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</si>
  <si>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</si>
  <si>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</si>
  <si>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</si>
  <si>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</si>
  <si>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</si>
  <si>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</si>
  <si>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</si>
  <si>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</si>
  <si>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</si>
  <si>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</si>
  <si>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</si>
  <si>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</si>
  <si>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</si>
  <si>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</si>
  <si>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</si>
  <si>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</si>
  <si>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</si>
  <si>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</si>
  <si>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</si>
  <si>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</si>
  <si>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</si>
  <si>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</si>
  <si>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</si>
  <si>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</si>
  <si>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</si>
  <si>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</si>
  <si>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</si>
  <si>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</si>
  <si>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</si>
  <si>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</si>
  <si>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</si>
  <si>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</si>
  <si>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</si>
  <si>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</si>
  <si>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</si>
  <si>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</si>
  <si>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</si>
  <si>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</si>
  <si>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</si>
  <si>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</si>
  <si>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</si>
  <si>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</si>
  <si>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</si>
  <si>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</si>
  <si>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</si>
  <si>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</si>
  <si>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</si>
  <si>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</si>
  <si>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</si>
  <si>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</si>
  <si>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</si>
  <si>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</si>
  <si>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</si>
  <si>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</si>
  <si>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</si>
  <si>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</si>
  <si>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</si>
  <si>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</si>
  <si>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</si>
  <si>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</si>
  <si>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</si>
  <si>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</si>
  <si>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</si>
  <si>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</si>
  <si>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</si>
  <si>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</si>
  <si>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</si>
  <si>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</si>
  <si>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</si>
  <si>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</si>
  <si>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</si>
  <si>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</si>
  <si>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</si>
  <si>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</si>
  <si>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</si>
  <si>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</si>
  <si>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</si>
  <si>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</si>
  <si>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</si>
  <si>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</si>
  <si>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</si>
  <si>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</si>
  <si>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</si>
  <si>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</si>
  <si>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</si>
  <si>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</si>
  <si>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</si>
  <si>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</si>
  <si>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</si>
  <si>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</si>
  <si>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</si>
  <si>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</si>
  <si>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</si>
  <si>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</si>
  <si>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</si>
  <si>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</si>
  <si>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</si>
  <si>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</si>
  <si>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</si>
  <si>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</si>
  <si>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</si>
  <si>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</si>
  <si>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</si>
  <si>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</si>
  <si>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</si>
  <si>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</si>
  <si>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</si>
  <si>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</si>
  <si>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</si>
  <si>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</si>
  <si>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</si>
  <si>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</si>
  <si>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</si>
  <si>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</si>
  <si>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</si>
  <si>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</si>
  <si>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</si>
  <si>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</si>
  <si>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</si>
  <si>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</si>
  <si>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</si>
  <si>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</si>
  <si>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</si>
  <si>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</si>
  <si>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</si>
  <si>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</si>
  <si>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</si>
  <si>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</si>
  <si>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</si>
  <si>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</si>
  <si>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</si>
  <si>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</si>
  <si>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</si>
  <si>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</si>
  <si>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</si>
  <si>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</si>
  <si>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</si>
  <si>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</si>
  <si>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</si>
  <si>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</si>
  <si>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</si>
  <si>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</si>
  <si>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</si>
  <si>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</si>
  <si>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</si>
  <si>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</si>
  <si>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</si>
  <si>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</si>
  <si>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</si>
  <si>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</si>
  <si>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</si>
  <si>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</si>
  <si>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</si>
  <si>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</si>
  <si>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</si>
  <si>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</si>
  <si>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</si>
  <si>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</si>
  <si>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</si>
  <si>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</si>
  <si>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</si>
  <si>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</si>
  <si>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</si>
  <si>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</si>
  <si>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</si>
  <si>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</si>
  <si>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</si>
  <si>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</si>
  <si>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</si>
  <si>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</si>
  <si>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</si>
  <si>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</si>
  <si>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</si>
  <si>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</si>
  <si>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</si>
  <si>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</si>
  <si>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</si>
  <si>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</si>
  <si>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</si>
  <si>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</si>
  <si>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</si>
  <si>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</si>
  <si>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</si>
  <si>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</si>
  <si>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</si>
  <si>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</si>
  <si>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</si>
  <si>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</si>
  <si>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</si>
  <si>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</si>
  <si>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</si>
  <si>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</si>
  <si>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</si>
  <si>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</si>
  <si>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</si>
  <si>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</si>
  <si>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</si>
  <si>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</si>
  <si>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</si>
  <si>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</si>
  <si>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</si>
  <si>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</si>
  <si>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</si>
  <si>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</si>
  <si>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</si>
  <si>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</si>
  <si>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</si>
  <si>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</si>
  <si>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</si>
  <si>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</si>
  <si>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</si>
  <si>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</si>
  <si>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</si>
  <si>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</si>
  <si>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</si>
  <si>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</si>
  <si>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</si>
  <si>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</si>
  <si>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</si>
  <si>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</si>
  <si>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</si>
  <si>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</si>
  <si>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</si>
  <si>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</si>
  <si>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</si>
  <si>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</si>
  <si>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</si>
  <si>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</si>
  <si>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</si>
  <si>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</si>
  <si>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</si>
  <si>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</si>
  <si>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</si>
  <si>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</si>
  <si>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</si>
  <si>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</si>
  <si>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</si>
  <si>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</si>
  <si>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</si>
  <si>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</si>
  <si>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</si>
  <si>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</si>
  <si>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</si>
  <si>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</si>
  <si>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</si>
  <si>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</si>
  <si>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</si>
  <si>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</si>
  <si>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</si>
  <si>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</si>
  <si>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</si>
  <si>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</si>
  <si>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</si>
  <si>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</si>
  <si>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</si>
  <si>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</si>
  <si>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</si>
  <si>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</si>
  <si>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</si>
  <si>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</si>
  <si>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</si>
  <si>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</si>
  <si>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</si>
  <si>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</si>
  <si>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</si>
  <si>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</si>
  <si>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</si>
  <si>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</si>
  <si>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</si>
  <si>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</si>
  <si>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</si>
  <si>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</si>
  <si>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</si>
  <si>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</si>
  <si>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</si>
  <si>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</si>
  <si>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</si>
  <si>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</si>
  <si>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</si>
  <si>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</si>
  <si>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</si>
  <si>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</si>
  <si>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</si>
  <si>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</si>
  <si>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</si>
  <si>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</si>
  <si>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</si>
  <si>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</si>
  <si>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</si>
  <si>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</si>
  <si>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</si>
  <si>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</si>
  <si>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</si>
  <si>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</si>
  <si>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</si>
  <si>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</si>
  <si>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</si>
  <si>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</si>
  <si>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</si>
  <si>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</si>
  <si>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</si>
  <si>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</si>
  <si>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</si>
  <si>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</si>
  <si>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</si>
  <si>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</si>
  <si>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</si>
  <si>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</si>
  <si>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</si>
  <si>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</si>
  <si>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</si>
  <si>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</si>
  <si>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</si>
  <si>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</si>
  <si>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</si>
  <si>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</si>
  <si>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</si>
  <si>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</si>
  <si>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</si>
  <si>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</si>
  <si>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</si>
  <si>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</si>
  <si>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</si>
  <si>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</si>
  <si>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</si>
  <si>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</si>
  <si>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</si>
  <si>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</si>
  <si>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</si>
  <si>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</si>
  <si>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</si>
  <si>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</si>
  <si>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</si>
  <si>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</si>
  <si>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</si>
  <si>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</si>
  <si>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</si>
  <si>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</si>
  <si>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</si>
  <si>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</si>
  <si>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</si>
  <si>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</si>
  <si>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</si>
  <si>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</si>
  <si>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</si>
  <si>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</si>
  <si>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</si>
  <si>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</si>
  <si>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</si>
  <si>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</si>
  <si>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</si>
  <si>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</si>
  <si>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</si>
  <si>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</si>
  <si>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</si>
  <si>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</si>
  <si>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</si>
  <si>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</si>
  <si>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</si>
  <si>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</si>
  <si>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</si>
  <si>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</si>
  <si>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</si>
  <si>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</si>
  <si>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</si>
  <si>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</si>
  <si>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</si>
  <si>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</si>
  <si>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</si>
  <si>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</si>
  <si>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</si>
  <si>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</si>
  <si>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</si>
  <si>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</si>
  <si>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</si>
  <si>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</si>
  <si>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</si>
  <si>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</si>
  <si>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</si>
  <si>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</si>
  <si>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</si>
  <si>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</si>
  <si>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</si>
  <si>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</si>
  <si>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</si>
  <si>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</si>
  <si>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</si>
  <si>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</si>
  <si>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</si>
  <si>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</si>
  <si>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</si>
  <si>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</si>
  <si>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</si>
  <si>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</si>
  <si>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</si>
  <si>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</si>
  <si>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</si>
  <si>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</si>
  <si>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</si>
  <si>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</si>
  <si>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</si>
  <si>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</si>
  <si>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</si>
  <si>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</si>
  <si>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</si>
  <si>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</si>
  <si>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</si>
  <si>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</si>
  <si>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</si>
  <si>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</si>
  <si>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</si>
  <si>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</si>
  <si>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</si>
  <si>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</si>
  <si>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</si>
  <si>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</si>
  <si>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</si>
  <si>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</si>
  <si>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</si>
  <si>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</si>
  <si>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</si>
  <si>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</si>
  <si>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</si>
  <si>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</si>
  <si>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</si>
  <si>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</si>
  <si>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</si>
  <si>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</si>
  <si>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</si>
  <si>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</si>
  <si>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</si>
  <si>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</si>
  <si>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</si>
  <si>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</si>
  <si>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</si>
  <si>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</si>
  <si>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</si>
  <si>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</si>
  <si>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</si>
  <si>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</si>
  <si>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</si>
  <si>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</si>
  <si>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</si>
  <si>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</si>
  <si>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</si>
  <si>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</si>
  <si>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</si>
  <si>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</si>
  <si>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</si>
  <si>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</si>
  <si>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</si>
  <si>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</si>
  <si>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</si>
  <si>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</si>
  <si>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</si>
  <si>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</si>
  <si>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</si>
  <si>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</si>
  <si>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</si>
  <si>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</si>
  <si>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</si>
  <si>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</si>
  <si>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</si>
  <si>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</si>
  <si>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</si>
  <si>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</si>
  <si>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</si>
  <si>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</si>
  <si>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</si>
  <si>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</si>
  <si>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</si>
  <si>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</si>
  <si>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</si>
  <si>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</si>
  <si>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</si>
  <si>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</si>
  <si>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</si>
  <si>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</si>
  <si>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</si>
  <si>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</si>
  <si>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</si>
  <si>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</si>
  <si>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</si>
  <si>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</si>
  <si>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</si>
  <si>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</si>
  <si>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</si>
  <si>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</si>
  <si>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</si>
  <si>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</si>
  <si>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</si>
  <si>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</si>
  <si>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</si>
  <si>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</si>
  <si>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</si>
  <si>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</si>
  <si>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</si>
  <si>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</si>
  <si>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</si>
  <si>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</si>
  <si>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</si>
  <si>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</si>
  <si>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</si>
  <si>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</si>
  <si>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</si>
  <si>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</si>
  <si>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</si>
  <si>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</si>
  <si>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</si>
  <si>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</si>
  <si>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</si>
  <si>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</si>
  <si>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</si>
  <si>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</si>
  <si>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</si>
  <si>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</si>
  <si>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</si>
  <si>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</si>
  <si>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</si>
  <si>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</si>
  <si>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</si>
  <si>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</si>
  <si>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</si>
  <si>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</si>
  <si>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</si>
  <si>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</si>
  <si>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</si>
  <si>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</si>
  <si>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</si>
  <si>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</si>
  <si>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</si>
  <si>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</si>
  <si>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</si>
  <si>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</si>
  <si>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</si>
  <si>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</si>
  <si>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</si>
  <si>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</si>
  <si>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</si>
  <si>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</si>
  <si>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</si>
  <si>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</si>
  <si>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</si>
  <si>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</si>
  <si>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</si>
  <si>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</si>
  <si>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</si>
  <si>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</si>
  <si>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</si>
  <si>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</si>
  <si>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</si>
  <si>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</si>
  <si>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</si>
  <si>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</si>
  <si>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</si>
  <si>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</si>
  <si>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</si>
  <si>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</si>
  <si>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</si>
  <si>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</si>
  <si>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</si>
  <si>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</si>
  <si>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</si>
  <si>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</si>
  <si>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</si>
  <si>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</si>
  <si>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</si>
  <si>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</si>
  <si>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</si>
  <si>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</si>
  <si>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</si>
  <si>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</si>
  <si>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</si>
  <si>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</si>
  <si>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</si>
  <si>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</si>
  <si>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</si>
  <si>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</si>
  <si>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</si>
  <si>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</si>
  <si>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</si>
  <si>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</si>
  <si>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</si>
  <si>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</si>
  <si>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</si>
  <si>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</si>
  <si>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</si>
  <si>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</si>
  <si>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</si>
  <si>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</si>
  <si>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</si>
  <si>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</si>
  <si>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</si>
  <si>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</si>
  <si>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</si>
  <si>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</si>
  <si>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</si>
  <si>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</si>
  <si>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</si>
  <si>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</si>
  <si>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</si>
  <si>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</si>
  <si>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</si>
  <si>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</si>
  <si>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</si>
  <si>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</si>
  <si>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</si>
  <si>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</si>
  <si>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</si>
  <si>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</si>
  <si>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</si>
  <si>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</si>
  <si>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</si>
  <si>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</si>
  <si>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</si>
  <si>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</si>
  <si>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</si>
  <si>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</si>
  <si>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</si>
  <si>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</si>
  <si>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</si>
  <si>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</si>
  <si>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</si>
  <si>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</si>
  <si>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</si>
  <si>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</si>
  <si>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</si>
  <si>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</si>
  <si>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</si>
  <si>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</si>
  <si>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</si>
  <si>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</si>
  <si>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</si>
  <si>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</si>
  <si>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</si>
  <si>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</si>
  <si>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</si>
  <si>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</si>
  <si>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</si>
  <si>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</si>
  <si>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</si>
  <si>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</si>
  <si>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</si>
  <si>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</si>
  <si>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</si>
  <si>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</si>
  <si>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</si>
  <si>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</si>
  <si>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</si>
  <si>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</si>
  <si>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</si>
  <si>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</si>
  <si>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</si>
  <si>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</si>
  <si>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</si>
  <si>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</si>
  <si>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</si>
  <si>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</si>
  <si>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</si>
  <si>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</si>
  <si>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</si>
  <si>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</si>
  <si>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</si>
  <si>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</si>
  <si>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</si>
  <si>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</si>
  <si>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</si>
  <si>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</si>
  <si>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</si>
  <si>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</si>
  <si>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</si>
  <si>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</si>
  <si>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</si>
  <si>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</si>
  <si>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</si>
  <si>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</si>
  <si>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</si>
  <si>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</si>
  <si>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</si>
  <si>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</si>
  <si>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</si>
  <si>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</si>
  <si>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</si>
  <si>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</si>
  <si>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</si>
  <si>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</si>
  <si>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</si>
  <si>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</si>
  <si>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</si>
  <si>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</si>
  <si>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</si>
  <si>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</si>
  <si>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</si>
  <si>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</si>
  <si>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</si>
  <si>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</si>
  <si>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</si>
  <si>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</si>
  <si>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</si>
  <si>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</si>
  <si>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</si>
  <si>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</si>
  <si>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</si>
  <si>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</si>
  <si>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</si>
  <si>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</si>
  <si>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</si>
  <si>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</si>
  <si>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</si>
  <si>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</si>
  <si>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</si>
  <si>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</si>
  <si>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</si>
  <si>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</si>
  <si>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</si>
  <si>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</si>
  <si>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</si>
  <si>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</si>
  <si>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</si>
  <si>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</si>
  <si>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</si>
  <si>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</si>
  <si>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</si>
  <si>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</si>
  <si>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</si>
  <si>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</si>
  <si>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</si>
  <si>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</si>
  <si>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</si>
  <si>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</si>
  <si>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</si>
  <si>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</si>
  <si>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</si>
  <si>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</si>
  <si>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</si>
  <si>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</si>
  <si>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</si>
  <si>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</si>
  <si>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</si>
  <si>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</si>
  <si>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</si>
  <si>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</si>
  <si>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</si>
  <si>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</si>
  <si>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</si>
  <si>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</si>
  <si>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</si>
  <si>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</si>
  <si>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</si>
  <si>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</si>
  <si>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</si>
  <si>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</si>
  <si>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</si>
  <si>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</si>
  <si>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</si>
  <si>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</si>
  <si>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</si>
  <si>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</si>
  <si>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</si>
  <si>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</si>
  <si>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</si>
  <si>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</si>
  <si>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</si>
  <si>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</si>
  <si>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</si>
  <si>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</si>
  <si>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</si>
  <si>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</si>
  <si>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</si>
  <si>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</si>
  <si>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</si>
  <si>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</si>
  <si>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</si>
  <si>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</si>
  <si>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</si>
  <si>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</si>
  <si>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</si>
  <si>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</si>
  <si>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</si>
  <si>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</si>
  <si>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</si>
  <si>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</si>
  <si>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</si>
  <si>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</si>
  <si>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</si>
  <si>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</si>
  <si>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</si>
  <si>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</si>
  <si>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</si>
  <si>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</si>
  <si>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</si>
  <si>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</si>
  <si>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</si>
  <si>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</si>
  <si>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</si>
  <si>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</si>
  <si>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</si>
  <si>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</si>
  <si>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</si>
  <si>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</si>
  <si>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</si>
  <si>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</si>
  <si>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</si>
  <si>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</si>
  <si>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</si>
  <si>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</si>
  <si>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</si>
  <si>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</si>
  <si>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</si>
  <si>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</si>
  <si>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</si>
  <si>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</si>
  <si>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</si>
  <si>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</si>
  <si>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</si>
  <si>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</si>
  <si>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</si>
  <si>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</si>
  <si>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</si>
  <si>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</si>
  <si>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</si>
  <si>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</si>
  <si>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</si>
  <si>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</si>
  <si>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</si>
  <si>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</si>
  <si>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</si>
  <si>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</si>
  <si>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</si>
  <si>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</si>
  <si>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</si>
  <si>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</si>
  <si>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</si>
  <si>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</si>
  <si>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</si>
  <si>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</si>
  <si>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</si>
  <si>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</si>
  <si>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</si>
  <si>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</si>
  <si>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</si>
  <si>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</si>
  <si>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</si>
  <si>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</si>
  <si>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</si>
  <si>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</si>
  <si>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</si>
  <si>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</si>
  <si>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</si>
  <si>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</si>
  <si>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</si>
  <si>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</si>
  <si>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</si>
  <si>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</si>
  <si>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</si>
  <si>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</si>
  <si>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</si>
  <si>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</si>
  <si>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</si>
  <si>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</si>
  <si>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</si>
  <si>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</si>
  <si>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</si>
  <si>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</si>
  <si>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</si>
  <si>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</si>
  <si>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</si>
  <si>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</si>
  <si>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</si>
  <si>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</si>
  <si>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</si>
  <si>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</si>
  <si>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</si>
  <si>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</si>
  <si>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</si>
  <si>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</si>
  <si>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</si>
  <si>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</si>
  <si>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</si>
  <si>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</si>
  <si>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</si>
  <si>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</si>
  <si>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</si>
  <si>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</si>
  <si>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</si>
  <si>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</si>
  <si>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</si>
  <si>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</si>
  <si>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</si>
  <si>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</si>
  <si>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</si>
  <si>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</si>
  <si>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</si>
  <si>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</si>
  <si>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</si>
  <si>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</si>
  <si>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</si>
  <si>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</si>
  <si>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</si>
  <si>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</si>
  <si>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</si>
  <si>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</si>
  <si>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</si>
  <si>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</si>
  <si>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</si>
  <si>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</si>
  <si>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</si>
  <si>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</si>
  <si>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</si>
  <si>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</si>
  <si>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</si>
  <si>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</si>
  <si>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</si>
  <si>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</si>
  <si>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</si>
  <si>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</si>
  <si>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</si>
  <si>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</si>
  <si>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</si>
  <si>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</si>
  <si>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</si>
  <si>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</si>
  <si>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</si>
  <si>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</si>
  <si>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</si>
  <si>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</si>
  <si>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</si>
  <si>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</si>
  <si>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</si>
  <si>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</si>
  <si>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</si>
  <si>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</si>
  <si>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</si>
  <si>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</si>
  <si>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</si>
  <si>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</si>
  <si>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</si>
  <si>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</si>
  <si>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</si>
  <si>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</si>
  <si>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</si>
  <si>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</si>
  <si>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</si>
  <si>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</si>
  <si>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</si>
  <si>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</si>
  <si>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</si>
  <si>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</si>
  <si>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</si>
  <si>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</si>
  <si>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</si>
  <si>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</si>
  <si>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</si>
  <si>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</si>
  <si>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</si>
  <si>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</si>
  <si>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</si>
  <si>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</si>
  <si>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</si>
  <si>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</si>
  <si>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</si>
  <si>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</si>
  <si>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</si>
  <si>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</si>
  <si>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</si>
  <si>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</si>
  <si>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</si>
  <si>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</si>
  <si>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</si>
  <si>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</si>
  <si>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</si>
  <si>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</si>
  <si>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</si>
  <si>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</si>
  <si>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</si>
  <si>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</si>
  <si>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</si>
  <si>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</si>
  <si>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</si>
  <si>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</si>
  <si>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</si>
  <si>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</si>
  <si>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</si>
  <si>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</si>
  <si>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</si>
  <si>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</si>
  <si>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</si>
  <si>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</si>
  <si>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</si>
  <si>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</si>
  <si>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</si>
  <si>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</si>
  <si>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</si>
  <si>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</si>
  <si>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</si>
  <si>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</si>
  <si>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</si>
  <si>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</si>
  <si>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</si>
  <si>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</si>
  <si>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</si>
  <si>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</si>
  <si>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</si>
  <si>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</si>
  <si>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</si>
  <si>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</si>
  <si>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</si>
  <si>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</si>
  <si>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</si>
  <si>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</si>
  <si>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</si>
  <si>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</si>
  <si>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</si>
  <si>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</si>
  <si>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</si>
  <si>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</si>
  <si>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</si>
  <si>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</si>
  <si>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</si>
  <si>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</si>
  <si>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</si>
  <si>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</si>
  <si>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</si>
  <si>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</si>
  <si>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</si>
  <si>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</si>
  <si>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</si>
  <si>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</si>
  <si>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</si>
  <si>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</si>
  <si>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</si>
  <si>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</si>
  <si>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</si>
  <si>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</si>
  <si>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</si>
  <si>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</si>
  <si>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</si>
  <si>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</si>
  <si>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</si>
  <si>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</si>
  <si>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</si>
  <si>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</si>
  <si>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</si>
  <si>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</si>
  <si>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</si>
  <si>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</si>
  <si>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</si>
  <si>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</si>
  <si>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</si>
  <si>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</si>
  <si>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</si>
  <si>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</si>
  <si>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</si>
  <si>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</si>
  <si>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</si>
  <si>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</si>
  <si>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</si>
  <si>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</si>
  <si>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</si>
  <si>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</si>
  <si>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</si>
  <si>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</si>
  <si>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</si>
  <si>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</si>
  <si>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</si>
  <si>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</si>
  <si>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</si>
  <si>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</si>
  <si>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</si>
  <si>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</si>
  <si>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</si>
  <si>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</si>
  <si>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</si>
  <si>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</si>
  <si>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</si>
  <si>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</si>
  <si>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</si>
  <si>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</si>
  <si>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</si>
  <si>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</si>
  <si>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</si>
  <si>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</si>
  <si>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</si>
  <si>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</si>
  <si>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</si>
  <si>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</si>
  <si>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</si>
  <si>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</si>
  <si>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</si>
  <si>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</si>
  <si>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</si>
  <si>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</si>
  <si>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</si>
  <si>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</si>
  <si>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</si>
  <si>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</si>
  <si>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</si>
  <si>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</si>
  <si>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</si>
  <si>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</si>
  <si>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</si>
  <si>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</si>
  <si>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</si>
  <si>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</si>
  <si>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</si>
  <si>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</si>
  <si>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</si>
  <si>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</si>
  <si>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</si>
  <si>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</si>
  <si>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</si>
  <si>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</si>
  <si>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</si>
  <si>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</si>
  <si>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</si>
  <si>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</si>
  <si>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</si>
  <si>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</si>
  <si>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</si>
  <si>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</si>
  <si>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</si>
  <si>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</si>
  <si>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</si>
  <si>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</si>
  <si>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</si>
  <si>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</si>
  <si>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</si>
  <si>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</si>
  <si>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</si>
  <si>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</si>
  <si>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</si>
  <si>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</si>
  <si>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</si>
  <si>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</si>
  <si>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</si>
  <si>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</si>
  <si>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</si>
  <si>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</si>
  <si>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</si>
  <si>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</si>
  <si>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</si>
  <si>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</si>
  <si>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</si>
  <si>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</si>
  <si>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</si>
  <si>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</si>
  <si>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</si>
  <si>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</si>
  <si>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</si>
  <si>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</si>
  <si>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</si>
  <si>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</si>
  <si>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</si>
  <si>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</si>
  <si>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</si>
  <si>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</si>
  <si>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</si>
  <si>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</si>
  <si>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</si>
  <si>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</si>
  <si>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</si>
  <si>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</si>
  <si>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</si>
  <si>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</si>
  <si>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</si>
  <si>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</si>
  <si>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</si>
  <si>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</si>
  <si>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</si>
  <si>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</si>
  <si>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</si>
  <si>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</si>
  <si>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</si>
  <si>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</si>
  <si>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</si>
  <si>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</si>
  <si>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</si>
  <si>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</si>
  <si>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</si>
  <si>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</si>
  <si>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</si>
  <si>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</si>
  <si>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</si>
  <si>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</si>
  <si>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</si>
  <si>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</si>
  <si>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</si>
  <si>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</si>
  <si>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</si>
  <si>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</si>
  <si>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</si>
  <si>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</si>
  <si>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</si>
  <si>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</si>
  <si>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</si>
  <si>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</si>
  <si>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</si>
  <si>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</si>
  <si>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</si>
  <si>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</si>
  <si>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</si>
  <si>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</si>
  <si>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</si>
  <si>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</si>
  <si>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</si>
  <si>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</si>
  <si>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</si>
  <si>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</si>
  <si>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</si>
  <si>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</si>
  <si>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</si>
  <si>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</si>
  <si>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</si>
  <si>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</si>
  <si>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</si>
  <si>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</si>
  <si>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</si>
  <si>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</si>
  <si>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</si>
  <si>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</si>
  <si>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</si>
  <si>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</si>
  <si>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</si>
  <si>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</si>
  <si>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</si>
  <si>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</si>
  <si>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</si>
  <si>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</si>
  <si>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</si>
  <si>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</si>
  <si>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</si>
  <si>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</si>
  <si>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</si>
  <si>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</si>
  <si>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</si>
  <si>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</si>
  <si>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</si>
  <si>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</si>
  <si>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</si>
  <si>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</si>
  <si>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</si>
  <si>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</si>
  <si>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</si>
  <si>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</si>
  <si>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</si>
  <si>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</si>
  <si>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</si>
  <si>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</si>
  <si>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</si>
  <si>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</si>
  <si>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</si>
  <si>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</si>
  <si>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</si>
  <si>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</si>
  <si>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</si>
  <si>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</si>
  <si>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</si>
  <si>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</si>
  <si>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</si>
  <si>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</si>
  <si>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</si>
  <si>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</si>
  <si>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</si>
  <si>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</si>
  <si>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</si>
  <si>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</si>
  <si>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</si>
  <si>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</si>
  <si>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</si>
  <si>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</si>
  <si>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</si>
  <si>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</si>
  <si>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</si>
  <si>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</si>
  <si>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</si>
  <si>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</si>
  <si>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</si>
  <si>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</si>
  <si>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</si>
  <si>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</si>
  <si>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</si>
  <si>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</si>
  <si>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</si>
  <si>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</si>
  <si>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</si>
  <si>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</si>
  <si>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</si>
  <si>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</si>
  <si>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</si>
  <si>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</si>
  <si>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</si>
  <si>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</si>
  <si>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</si>
  <si>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</si>
  <si>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</si>
  <si>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</si>
  <si>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</si>
  <si>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</si>
  <si>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</si>
  <si>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</si>
  <si>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</si>
  <si>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</si>
  <si>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</si>
  <si>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</si>
  <si>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</si>
  <si>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</si>
  <si>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</si>
  <si>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</si>
  <si>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</si>
  <si>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</si>
  <si>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</si>
  <si>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</si>
  <si>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</si>
  <si>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</si>
  <si>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</si>
  <si>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</si>
  <si>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</si>
  <si>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</si>
  <si>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</si>
  <si>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</si>
  <si>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</si>
  <si>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</si>
  <si>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</si>
  <si>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</si>
  <si>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</si>
  <si>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</si>
  <si>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</si>
  <si>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</si>
  <si>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</si>
  <si>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</si>
  <si>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</si>
  <si>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</si>
  <si>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</si>
  <si>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</si>
  <si>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</si>
  <si>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</si>
  <si>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</si>
  <si>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</si>
  <si>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</si>
  <si>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</si>
  <si>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</si>
  <si>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</si>
  <si>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</si>
  <si>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</si>
  <si>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</si>
  <si>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</si>
  <si>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</si>
  <si>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</si>
  <si>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</si>
  <si>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</si>
  <si>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</si>
  <si>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</si>
  <si>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</si>
  <si>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</si>
  <si>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</si>
  <si>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</si>
  <si>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</si>
  <si>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</si>
  <si>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</si>
  <si>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</si>
  <si>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</si>
  <si>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</si>
  <si>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</si>
  <si>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</si>
  <si>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</si>
  <si>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</si>
  <si>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</si>
  <si>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</si>
  <si>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</si>
  <si>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</si>
  <si>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</si>
  <si>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</si>
  <si>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</si>
  <si>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</si>
  <si>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</si>
  <si>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</si>
  <si>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</si>
  <si>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</si>
  <si>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</si>
  <si>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</si>
  <si>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</si>
  <si>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</si>
  <si>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</si>
  <si>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</si>
  <si>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</si>
  <si>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</si>
  <si>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</si>
  <si>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</si>
  <si>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</si>
  <si>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</si>
  <si>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</si>
  <si>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</si>
  <si>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</si>
  <si>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</si>
  <si>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</si>
  <si>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</si>
  <si>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</si>
  <si>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</si>
  <si>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</si>
  <si>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</si>
  <si>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</si>
  <si>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</si>
  <si>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</si>
  <si>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</si>
  <si>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</si>
  <si>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</si>
  <si>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</si>
  <si>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</si>
  <si>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</si>
  <si>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</si>
  <si>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</si>
  <si>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</si>
  <si>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</si>
  <si>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</si>
  <si>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</si>
  <si>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</si>
  <si>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</si>
  <si>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</si>
  <si>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</si>
  <si>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</si>
  <si>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</si>
  <si>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</si>
  <si>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</si>
  <si>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</si>
  <si>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</si>
  <si>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</si>
  <si>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</si>
  <si>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</si>
  <si>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</si>
  <si>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</si>
  <si>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</si>
  <si>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</si>
  <si>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</si>
  <si>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</si>
  <si>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</si>
  <si>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</si>
  <si>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</si>
  <si>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</si>
  <si>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</si>
  <si>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</si>
  <si>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</si>
  <si>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</si>
  <si>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</si>
  <si>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</si>
  <si>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</si>
  <si>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</si>
  <si>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</si>
  <si>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</si>
  <si>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</si>
  <si>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</si>
  <si>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</si>
  <si>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</si>
  <si>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</si>
  <si>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</si>
  <si>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</si>
  <si>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</si>
  <si>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</si>
  <si>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</si>
  <si>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</si>
  <si>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</si>
  <si>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</si>
  <si>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</si>
  <si>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</si>
  <si>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</si>
  <si>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</si>
  <si>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</si>
  <si>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</si>
  <si>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</si>
  <si>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</si>
  <si>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</si>
  <si>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</si>
  <si>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</si>
  <si>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</si>
  <si>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</si>
  <si>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</si>
  <si>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</si>
  <si>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</si>
  <si>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</si>
  <si>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</si>
  <si>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</si>
  <si>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</si>
  <si>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</si>
  <si>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</si>
  <si>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</si>
  <si>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</si>
  <si>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</si>
  <si>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</si>
  <si>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</si>
  <si>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</si>
  <si>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</si>
  <si>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</si>
  <si>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</si>
  <si>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</si>
  <si>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</si>
  <si>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</si>
  <si>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</si>
  <si>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</si>
  <si>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</si>
  <si>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</si>
  <si>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</si>
  <si>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</si>
  <si>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</si>
  <si>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</si>
  <si>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</si>
  <si>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</si>
  <si>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</si>
  <si>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</si>
  <si>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</si>
  <si>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</si>
  <si>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</si>
  <si>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</si>
  <si>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</si>
  <si>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</si>
  <si>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</si>
  <si>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</si>
  <si>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</si>
  <si>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</si>
  <si>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</si>
  <si>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</si>
  <si>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</si>
  <si>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</si>
  <si>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</si>
  <si>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</si>
  <si>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</si>
  <si>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</si>
  <si>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</si>
  <si>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</si>
  <si>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</si>
  <si>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</si>
  <si>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</si>
  <si>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</si>
  <si>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</si>
  <si>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</si>
  <si>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</si>
  <si>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</si>
  <si>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</si>
  <si>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</si>
  <si>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</si>
  <si>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</si>
  <si>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</si>
  <si>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</si>
  <si>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</si>
  <si>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</si>
  <si>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</si>
  <si>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</si>
  <si>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</si>
  <si>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</si>
  <si>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</si>
  <si>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</si>
  <si>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</si>
  <si>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</si>
  <si>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</si>
  <si>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</si>
  <si>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</si>
  <si>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</si>
  <si>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</si>
  <si>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</si>
  <si>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</si>
  <si>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</si>
  <si>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</si>
  <si>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</si>
  <si>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</si>
  <si>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</si>
  <si>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</si>
  <si>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</si>
  <si>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</si>
  <si>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</si>
  <si>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</si>
  <si>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</si>
  <si>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</si>
  <si>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</si>
  <si>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</si>
  <si>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</si>
  <si>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</si>
  <si>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</si>
  <si>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</si>
  <si>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</si>
  <si>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</si>
  <si>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</si>
  <si>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</si>
  <si>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</si>
  <si>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</si>
  <si>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</si>
  <si>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</si>
  <si>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</si>
  <si>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</si>
  <si>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</si>
  <si>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</si>
  <si>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</si>
  <si>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</si>
  <si>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</si>
  <si>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</si>
  <si>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</si>
  <si>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</si>
  <si>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</si>
  <si>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</si>
  <si>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</si>
  <si>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</si>
  <si>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</si>
  <si>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</si>
  <si>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</si>
  <si>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</si>
  <si>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</si>
  <si>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</si>
  <si>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</si>
  <si>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</si>
  <si>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</si>
  <si>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</si>
  <si>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</si>
  <si>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</si>
  <si>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</si>
  <si>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</si>
  <si>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</si>
  <si>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</si>
  <si>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</si>
  <si>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</si>
  <si>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</si>
  <si>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</si>
  <si>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</si>
  <si>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</si>
  <si>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</si>
  <si>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</si>
  <si>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</si>
  <si>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</si>
  <si>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</si>
  <si>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</si>
  <si>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</si>
  <si>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</si>
  <si>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</si>
  <si>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</si>
  <si>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</si>
  <si>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</si>
  <si>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</si>
  <si>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</si>
  <si>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</si>
  <si>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</si>
  <si>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</si>
  <si>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</si>
  <si>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</si>
  <si>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</si>
  <si>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</si>
  <si>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</si>
  <si>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</si>
  <si>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</si>
  <si>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</si>
  <si>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</si>
  <si>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</si>
  <si>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</si>
  <si>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</si>
  <si>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</si>
  <si>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</si>
  <si>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</si>
  <si>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</si>
  <si>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</si>
  <si>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</si>
  <si>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</si>
  <si>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</si>
  <si>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</si>
  <si>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</si>
  <si>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</si>
  <si>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</si>
  <si>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</si>
  <si>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</si>
  <si>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</si>
  <si>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</si>
  <si>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</si>
  <si>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</si>
  <si>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</si>
  <si>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</si>
  <si>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</si>
  <si>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</si>
  <si>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</si>
  <si>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</si>
  <si>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</si>
  <si>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</si>
  <si>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</si>
  <si>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</si>
  <si>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</si>
  <si>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</si>
  <si>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</si>
  <si>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</si>
  <si>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</si>
  <si>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</si>
  <si>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</si>
  <si>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</si>
  <si>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</si>
  <si>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</si>
  <si>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</si>
  <si>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</si>
  <si>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</si>
  <si>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</si>
  <si>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</si>
  <si>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</si>
  <si>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</si>
  <si>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</si>
  <si>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</si>
  <si>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</si>
  <si>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</si>
  <si>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</si>
  <si>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</si>
  <si>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</si>
  <si>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</si>
  <si>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</si>
  <si>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</si>
  <si>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</si>
  <si>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</si>
  <si>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</si>
  <si>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</si>
  <si>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</si>
  <si>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</si>
  <si>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</si>
  <si>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</si>
  <si>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</si>
  <si>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</si>
  <si>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</si>
  <si>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</si>
  <si>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</si>
  <si>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</si>
  <si>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</si>
  <si>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</si>
  <si>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</si>
  <si>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</si>
  <si>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</si>
  <si>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</si>
  <si>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</si>
  <si>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</si>
  <si>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</si>
  <si>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</si>
  <si>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</si>
  <si>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</si>
  <si>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</si>
  <si>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</si>
  <si>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</si>
  <si>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</si>
  <si>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</si>
  <si>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</si>
  <si>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</si>
  <si>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</si>
  <si>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</si>
  <si>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</si>
  <si>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</si>
  <si>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</si>
  <si>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</si>
  <si>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</si>
  <si>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</si>
  <si>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</si>
  <si>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</si>
  <si>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</si>
  <si>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</si>
  <si>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</si>
  <si>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</si>
  <si>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</si>
  <si>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</si>
  <si>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</si>
  <si>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</si>
  <si>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</si>
  <si>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</si>
  <si>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</si>
  <si>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</si>
  <si>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</si>
  <si>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</si>
  <si>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</si>
  <si>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</si>
  <si>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</si>
  <si>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</si>
  <si>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</si>
  <si>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</si>
  <si>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</si>
  <si>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</si>
  <si>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</si>
  <si>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</si>
  <si>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</si>
  <si>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</si>
  <si>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</si>
  <si>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</si>
  <si>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</si>
  <si>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</si>
  <si>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</si>
  <si>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</si>
  <si>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</si>
  <si>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</si>
  <si>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</si>
  <si>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</si>
  <si>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</si>
  <si>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</si>
  <si>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</si>
  <si>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</si>
  <si>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</si>
  <si>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</si>
  <si>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</si>
  <si>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</si>
  <si>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</si>
  <si>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</si>
  <si>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</si>
  <si>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</si>
  <si>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</si>
  <si>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</si>
  <si>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</si>
  <si>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</si>
  <si>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</si>
  <si>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</si>
  <si>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</si>
  <si>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</si>
  <si>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</si>
  <si>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</si>
  <si>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</si>
  <si>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</si>
  <si>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</si>
  <si>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</si>
  <si>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</si>
  <si>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</si>
  <si>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</si>
  <si>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</si>
  <si>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</si>
  <si>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</si>
  <si>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</si>
  <si>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</si>
  <si>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</si>
  <si>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</si>
  <si>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</si>
  <si>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</si>
  <si>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</si>
  <si>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</si>
  <si>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</si>
  <si>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</si>
  <si>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</si>
  <si>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</si>
  <si>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</si>
  <si>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</si>
  <si>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</si>
  <si>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</si>
  <si>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</si>
  <si>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</si>
  <si>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</si>
  <si>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</si>
  <si>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</si>
  <si>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</si>
  <si>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</si>
  <si>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</si>
  <si>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</si>
  <si>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</si>
  <si>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</si>
  <si>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</si>
  <si>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</si>
  <si>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</si>
  <si>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</si>
  <si>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</si>
  <si>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</si>
  <si>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</si>
  <si>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</si>
  <si>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</si>
  <si>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</si>
  <si>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</si>
  <si>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</si>
  <si>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</si>
  <si>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</si>
  <si>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</si>
  <si>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</si>
  <si>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</si>
  <si>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</si>
  <si>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</si>
  <si>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</si>
  <si>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</si>
  <si>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</si>
  <si>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</si>
  <si>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</si>
  <si>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</si>
  <si>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</si>
  <si>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</si>
  <si>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</si>
  <si>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</si>
  <si>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</si>
  <si>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</si>
  <si>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</si>
  <si>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</si>
  <si>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</si>
  <si>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</si>
  <si>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</si>
  <si>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</si>
  <si>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</si>
  <si>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</si>
  <si>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</si>
  <si>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</si>
  <si>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</si>
  <si>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</si>
  <si>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</si>
  <si>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</si>
  <si>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</si>
  <si>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</si>
  <si>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</si>
  <si>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</si>
  <si>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</si>
  <si>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</si>
  <si>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</si>
  <si>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</si>
  <si>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</si>
  <si>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</si>
  <si>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</si>
  <si>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</si>
  <si>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</si>
  <si>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</si>
  <si>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</si>
  <si>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</si>
  <si>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</si>
  <si>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</si>
  <si>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</si>
  <si>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</si>
  <si>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</si>
  <si>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</si>
  <si>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</si>
  <si>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</si>
  <si>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</si>
  <si>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</si>
  <si>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</si>
  <si>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</si>
  <si>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</si>
  <si>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</si>
  <si>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</si>
  <si>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</si>
  <si>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</si>
  <si>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</si>
  <si>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</si>
  <si>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</si>
  <si>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</si>
  <si>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</si>
  <si>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</si>
  <si>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</si>
  <si>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</si>
  <si>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</si>
  <si>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</si>
  <si>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</si>
  <si>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</si>
  <si>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</si>
  <si>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</si>
  <si>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</si>
  <si>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</si>
  <si>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</si>
  <si>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</si>
  <si>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</si>
  <si>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</si>
  <si>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</si>
  <si>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</si>
  <si>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</si>
  <si>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</si>
  <si>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</si>
  <si>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</si>
  <si>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</si>
  <si>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</si>
  <si>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</si>
  <si>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</si>
  <si>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</si>
  <si>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</si>
  <si>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</si>
  <si>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</si>
  <si>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</si>
  <si>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</si>
  <si>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</si>
  <si>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</si>
  <si>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</si>
  <si>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</si>
  <si>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</si>
  <si>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</si>
  <si>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</si>
  <si>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</si>
  <si>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</si>
  <si>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</si>
  <si>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</si>
  <si>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</si>
  <si>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</si>
  <si>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</si>
  <si>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</si>
  <si>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</si>
  <si>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</si>
  <si>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</si>
  <si>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</si>
  <si>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</si>
  <si>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</si>
  <si>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</si>
  <si>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</si>
  <si>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</si>
  <si>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</si>
  <si>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</si>
  <si>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</si>
  <si>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</si>
  <si>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</si>
  <si>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</si>
  <si>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</si>
  <si>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</si>
  <si>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</si>
  <si>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</si>
  <si>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</si>
  <si>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</si>
  <si>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</si>
  <si>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</si>
  <si>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</si>
  <si>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</si>
  <si>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</si>
  <si>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</si>
  <si>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</si>
  <si>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</si>
  <si>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</si>
  <si>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</si>
  <si>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</si>
  <si>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</si>
  <si>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</si>
  <si>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</si>
  <si>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</si>
  <si>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</si>
  <si>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</si>
  <si>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</si>
  <si>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</si>
  <si>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</si>
  <si>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</si>
  <si>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</si>
  <si>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</si>
  <si>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</si>
  <si>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</si>
  <si>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</si>
  <si>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</si>
  <si>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</si>
  <si>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</si>
  <si>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</si>
  <si>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</si>
  <si>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</si>
  <si>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</si>
  <si>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</si>
  <si>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</si>
  <si>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</si>
  <si>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</si>
  <si>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</si>
  <si>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</si>
  <si>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</si>
  <si>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</si>
  <si>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</si>
  <si>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</si>
  <si>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</si>
  <si>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</si>
  <si>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</si>
  <si>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</si>
  <si>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</si>
  <si>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</si>
  <si>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</si>
  <si>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</si>
  <si>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</si>
  <si>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</si>
  <si>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</si>
  <si>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</si>
  <si>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</si>
  <si>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</si>
  <si>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</si>
  <si>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</si>
  <si>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</si>
  <si>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</si>
  <si>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</si>
  <si>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</si>
  <si>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</si>
  <si>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</si>
  <si>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</si>
  <si>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</si>
  <si>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</si>
  <si>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</si>
  <si>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</si>
  <si>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</si>
  <si>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</si>
  <si>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</si>
  <si>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</si>
  <si>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</si>
  <si>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</si>
  <si>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</si>
  <si>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</si>
  <si>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</si>
  <si>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</si>
  <si>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</si>
  <si>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</si>
  <si>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</si>
  <si>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</si>
  <si>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</si>
  <si>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</si>
  <si>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</si>
  <si>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</si>
  <si>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</si>
  <si>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</si>
  <si>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</si>
  <si>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</si>
  <si>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</si>
  <si>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</si>
  <si>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</si>
  <si>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</si>
  <si>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</si>
  <si>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</si>
  <si>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</si>
  <si>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</si>
  <si>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</si>
  <si>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</si>
  <si>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</si>
  <si>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</si>
  <si>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</si>
  <si>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</si>
  <si>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</si>
  <si>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</si>
  <si>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</si>
  <si>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</si>
  <si>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</si>
  <si>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</si>
  <si>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</si>
  <si>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</si>
  <si>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</si>
  <si>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</si>
  <si>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</si>
  <si>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</si>
  <si>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</si>
  <si>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</si>
  <si>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</si>
  <si>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</si>
  <si>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</si>
  <si>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</si>
  <si>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</si>
  <si>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</si>
  <si>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</si>
  <si>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</si>
  <si>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</si>
  <si>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</si>
  <si>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</si>
  <si>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</si>
  <si>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</si>
  <si>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</si>
  <si>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</si>
  <si>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</si>
  <si>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</si>
  <si>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</si>
  <si>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</si>
  <si>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</si>
  <si>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</si>
  <si>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</si>
  <si>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</si>
  <si>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</si>
  <si>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</si>
  <si>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</si>
  <si>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</si>
  <si>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</si>
  <si>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</si>
  <si>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</si>
  <si>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</si>
  <si>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</si>
  <si>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</si>
  <si>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</si>
  <si>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</si>
  <si>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</si>
  <si>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</si>
  <si>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</si>
  <si>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</si>
  <si>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</si>
  <si>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</si>
  <si>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</si>
  <si>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</si>
  <si>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</si>
  <si>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</si>
  <si>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</si>
  <si>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</si>
  <si>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</si>
  <si>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</si>
  <si>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</si>
  <si>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</si>
  <si>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</si>
  <si>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</si>
  <si>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</si>
  <si>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</si>
  <si>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</si>
  <si>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</si>
  <si>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</si>
  <si>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</si>
  <si>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</si>
  <si>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</si>
  <si>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</si>
  <si>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</si>
  <si>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</si>
  <si>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</si>
  <si>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</si>
  <si>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</si>
  <si>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</si>
  <si>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</si>
  <si>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</si>
  <si>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</si>
  <si>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</si>
  <si>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</si>
  <si>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</si>
  <si>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</si>
  <si>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</si>
  <si>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</si>
  <si>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</si>
  <si>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</si>
  <si>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</si>
  <si>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</si>
  <si>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</si>
  <si>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</si>
  <si>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</si>
  <si>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</si>
  <si>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</si>
  <si>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</si>
  <si>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</si>
  <si>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</si>
  <si>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</si>
  <si>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</si>
  <si>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</si>
  <si>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</si>
  <si>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</si>
  <si>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</si>
  <si>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</si>
  <si>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</si>
  <si>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</si>
  <si>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</si>
  <si>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</si>
  <si>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</si>
  <si>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</si>
  <si>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</si>
  <si>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</si>
  <si>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</si>
  <si>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</si>
  <si>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</si>
  <si>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</si>
  <si>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</si>
  <si>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</si>
  <si>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</si>
  <si>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</si>
  <si>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</si>
  <si>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</si>
  <si>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</si>
  <si>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</si>
  <si>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</si>
  <si>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</si>
  <si>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</si>
  <si>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</si>
  <si>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</si>
  <si>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</si>
  <si>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</si>
  <si>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</si>
  <si>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</si>
  <si>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</si>
  <si>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</si>
  <si>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</si>
  <si>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</si>
  <si>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</si>
  <si>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</si>
  <si>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</si>
  <si>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</si>
  <si>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</si>
  <si>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</si>
  <si>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</si>
  <si>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</si>
  <si>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</si>
  <si>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</si>
  <si>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</si>
  <si>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</si>
  <si>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</si>
  <si>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</si>
  <si>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</si>
  <si>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</si>
  <si>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</si>
  <si>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</si>
  <si>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</si>
  <si>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</si>
  <si>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</si>
  <si>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</si>
  <si>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</si>
  <si>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</si>
  <si>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</si>
  <si>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</si>
  <si>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</si>
  <si>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</si>
  <si>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</si>
  <si>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</si>
  <si>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</si>
  <si>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</si>
  <si>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</si>
  <si>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</si>
  <si>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</si>
  <si>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</si>
  <si>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</si>
  <si>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</si>
  <si>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</si>
  <si>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</si>
  <si>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</si>
  <si>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</si>
  <si>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</si>
  <si>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</si>
  <si>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</si>
  <si>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</si>
  <si>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</si>
  <si>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</si>
  <si>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</si>
  <si>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</si>
  <si>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</si>
  <si>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</si>
  <si>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</si>
  <si>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</si>
  <si>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</si>
  <si>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</si>
  <si>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</si>
  <si>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</si>
  <si>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</si>
  <si>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</si>
  <si>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</si>
  <si>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</si>
  <si>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</si>
  <si>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</si>
  <si>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</si>
  <si>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</si>
  <si>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</si>
  <si>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</si>
  <si>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</si>
  <si>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</si>
  <si>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</si>
  <si>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</si>
  <si>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</si>
  <si>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</si>
  <si>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</si>
  <si>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</si>
  <si>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</si>
  <si>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</si>
  <si>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</si>
  <si>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</si>
  <si>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</si>
  <si>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</si>
  <si>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</si>
  <si>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</si>
  <si>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</si>
  <si>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</si>
  <si>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</si>
  <si>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</si>
  <si>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</si>
  <si>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</si>
  <si>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</si>
  <si>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</si>
  <si>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</si>
  <si>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</si>
  <si>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</si>
  <si>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</si>
  <si>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</si>
  <si>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</si>
  <si>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</si>
  <si>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</si>
  <si>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</si>
  <si>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</si>
  <si>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</si>
  <si>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</si>
  <si>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</si>
  <si>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</si>
  <si>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</si>
  <si>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</si>
  <si>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</si>
  <si>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</si>
  <si>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</si>
  <si>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</si>
  <si>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</si>
  <si>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</si>
  <si>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</si>
  <si>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</si>
  <si>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</si>
  <si>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</si>
  <si>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</si>
  <si>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</si>
  <si>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</si>
  <si>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</si>
  <si>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</si>
  <si>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</si>
  <si>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</si>
  <si>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</si>
  <si>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</si>
  <si>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</si>
  <si>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</si>
  <si>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</si>
  <si>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</si>
  <si>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</si>
  <si>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</si>
  <si>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</si>
  <si>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</si>
  <si>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</si>
  <si>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</si>
  <si>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</si>
  <si>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</si>
  <si>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</si>
  <si>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</si>
  <si>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</si>
  <si>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</si>
  <si>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</si>
  <si>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</si>
  <si>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</si>
  <si>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</si>
  <si>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</si>
  <si>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</si>
  <si>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</si>
  <si>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</si>
  <si>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</si>
  <si>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</si>
  <si>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</si>
  <si>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</si>
  <si>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</si>
  <si>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</si>
  <si>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</si>
  <si>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</si>
  <si>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</si>
  <si>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</si>
  <si>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</si>
  <si>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</si>
  <si>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</si>
  <si>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</si>
  <si>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</si>
  <si>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</si>
  <si>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</si>
  <si>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</si>
  <si>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</si>
  <si>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</si>
  <si>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</si>
  <si>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</si>
  <si>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</si>
  <si>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</si>
  <si>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</si>
  <si>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</si>
  <si>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</si>
  <si>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</si>
  <si>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</si>
  <si>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</si>
  <si>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</si>
  <si>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</si>
  <si>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</si>
  <si>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</si>
  <si>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</si>
  <si>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</si>
  <si>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</si>
  <si>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</si>
  <si>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</si>
  <si>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</si>
  <si>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</si>
  <si>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</si>
  <si>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</si>
  <si>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</si>
  <si>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</si>
  <si>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</si>
  <si>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</si>
  <si>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</si>
  <si>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</si>
  <si>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</si>
  <si>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</si>
  <si>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</si>
  <si>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</si>
  <si>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</si>
  <si>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</si>
  <si>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</si>
  <si>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</si>
  <si>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</si>
  <si>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</si>
  <si>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</si>
  <si>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</si>
  <si>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</si>
  <si>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</si>
  <si>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</si>
  <si>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</si>
  <si>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</si>
  <si>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</si>
  <si>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</si>
  <si>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</si>
  <si>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</si>
  <si>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</si>
  <si>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</si>
  <si>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</si>
  <si>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</si>
  <si>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</si>
  <si>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</si>
  <si>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</si>
  <si>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</si>
  <si>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</si>
  <si>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</si>
  <si>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</si>
  <si>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</si>
  <si>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</si>
  <si>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</si>
  <si>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</si>
  <si>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</si>
  <si>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</si>
  <si>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</si>
  <si>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</si>
  <si>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</si>
  <si>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</si>
  <si>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</si>
  <si>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</si>
  <si>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</si>
  <si>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</si>
  <si>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</si>
  <si>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</si>
  <si>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</si>
  <si>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</si>
  <si>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</si>
  <si>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</si>
  <si>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</si>
  <si>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</si>
  <si>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</si>
  <si>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</si>
  <si>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</si>
  <si>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</si>
  <si>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</si>
  <si>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</si>
  <si>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</si>
  <si>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</si>
  <si>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</si>
  <si>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</si>
  <si>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</si>
  <si>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</si>
  <si>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</si>
  <si>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</si>
  <si>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</si>
  <si>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</si>
  <si>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</si>
  <si>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</si>
  <si>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</si>
  <si>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</si>
  <si>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</si>
  <si>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</si>
  <si>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</si>
  <si>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</si>
  <si>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</si>
  <si>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</si>
  <si>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</si>
  <si>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</si>
  <si>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</si>
  <si>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</si>
  <si>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</si>
  <si>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</si>
  <si>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</si>
  <si>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</si>
  <si>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</si>
  <si>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</si>
  <si>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</si>
  <si>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</si>
  <si>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</si>
  <si>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</si>
  <si>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</si>
  <si>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</si>
  <si>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</si>
  <si>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</si>
  <si>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</si>
  <si>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</si>
  <si>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</si>
  <si>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</si>
  <si>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</si>
  <si>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</si>
  <si>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</si>
  <si>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</si>
  <si>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</si>
  <si>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</si>
  <si>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</si>
  <si>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</si>
  <si>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</si>
  <si>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</si>
  <si>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</si>
  <si>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</si>
  <si>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</si>
  <si>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</si>
  <si>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</si>
  <si>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</si>
  <si>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</si>
  <si>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</si>
  <si>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</si>
  <si>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</si>
  <si>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</si>
  <si>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</si>
  <si>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</si>
  <si>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</si>
  <si>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</si>
  <si>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</si>
  <si>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</si>
  <si>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</si>
  <si>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</si>
  <si>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</si>
  <si>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</si>
  <si>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</si>
  <si>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</si>
  <si>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</si>
  <si>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</si>
  <si>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</si>
  <si>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</si>
  <si>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</si>
  <si>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</si>
  <si>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</si>
  <si>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</si>
  <si>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</si>
  <si>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</si>
  <si>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</si>
  <si>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</si>
  <si>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</si>
  <si>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</si>
  <si>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</si>
  <si>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</si>
  <si>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</si>
  <si>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</si>
  <si>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</si>
  <si>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</si>
  <si>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</si>
  <si>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</si>
  <si>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</si>
  <si>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</si>
  <si>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</si>
  <si>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</si>
  <si>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</si>
  <si>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</si>
  <si>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</si>
  <si>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</si>
  <si>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</si>
  <si>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</si>
  <si>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</si>
  <si>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</si>
  <si>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</si>
  <si>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</si>
  <si>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</si>
  <si>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</si>
  <si>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</si>
  <si>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</si>
  <si>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</si>
  <si>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</si>
  <si>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</si>
  <si>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</si>
  <si>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</si>
  <si>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</si>
  <si>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</si>
  <si>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</si>
  <si>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</si>
  <si>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</si>
  <si>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</si>
  <si>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</si>
  <si>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</si>
  <si>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</si>
  <si>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</si>
  <si>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</si>
  <si>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</si>
  <si>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</si>
  <si>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</si>
  <si>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</si>
  <si>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</si>
  <si>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</si>
  <si>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</si>
  <si>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</si>
  <si>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</si>
  <si>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</si>
  <si>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</si>
  <si>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</si>
  <si>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</si>
  <si>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</si>
  <si>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</si>
  <si>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</si>
  <si>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</si>
  <si>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</si>
  <si>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</si>
  <si>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</si>
  <si>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</si>
  <si>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</si>
  <si>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</si>
  <si>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</si>
  <si>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</si>
  <si>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</si>
  <si>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</si>
  <si>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</si>
  <si>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</si>
  <si>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</si>
  <si>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</si>
  <si>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</si>
  <si>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</si>
  <si>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</si>
  <si>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</si>
  <si>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</si>
  <si>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</si>
  <si>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</si>
  <si>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</si>
  <si>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</si>
  <si>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</si>
  <si>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</si>
  <si>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</si>
  <si>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</si>
  <si>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</si>
  <si>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</si>
  <si>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</si>
  <si>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</si>
  <si>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</si>
  <si>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</si>
  <si>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</si>
  <si>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</si>
  <si>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</si>
  <si>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</si>
  <si>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</si>
  <si>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</si>
  <si>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</si>
  <si>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</si>
  <si>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</si>
  <si>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</si>
  <si>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</si>
  <si>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</si>
  <si>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</si>
  <si>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</si>
  <si>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</si>
  <si>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</si>
  <si>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</si>
  <si>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</si>
  <si>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</si>
  <si>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</si>
  <si>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</si>
  <si>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</si>
  <si>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</si>
  <si>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</si>
  <si>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</si>
  <si>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</si>
  <si>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</si>
  <si>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</si>
  <si>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</si>
  <si>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</si>
  <si>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</si>
  <si>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</si>
  <si>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</si>
  <si>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</si>
  <si>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</si>
  <si>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</si>
  <si>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</si>
  <si>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</si>
  <si>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</si>
  <si>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</si>
  <si>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</si>
  <si>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</si>
  <si>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</si>
  <si>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</si>
  <si>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</si>
  <si>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</si>
  <si>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</si>
  <si>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</si>
  <si>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</si>
  <si>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</si>
  <si>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</si>
  <si>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</si>
  <si>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</si>
  <si>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</si>
  <si>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</si>
  <si>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</si>
  <si>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</si>
  <si>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</si>
  <si>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</si>
  <si>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</si>
  <si>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</si>
  <si>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</si>
  <si>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</si>
  <si>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</si>
  <si>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</si>
  <si>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</si>
  <si>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</si>
  <si>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</si>
  <si>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</si>
  <si>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</si>
  <si>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</si>
  <si>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</si>
  <si>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</si>
  <si>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</si>
  <si>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</si>
  <si>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</si>
  <si>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</si>
  <si>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</si>
  <si>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</si>
  <si>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</si>
  <si>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</si>
  <si>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</si>
  <si>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</si>
  <si>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</si>
  <si>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</si>
  <si>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</si>
  <si>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</si>
  <si>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</si>
  <si>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</si>
  <si>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</si>
  <si>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</si>
  <si>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</si>
  <si>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</si>
  <si>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</si>
  <si>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</si>
  <si>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</si>
  <si>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</si>
  <si>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</si>
  <si>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</si>
  <si>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</si>
  <si>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</si>
  <si>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</si>
  <si>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</si>
  <si>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</si>
  <si>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</si>
  <si>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</si>
  <si>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</si>
  <si>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</si>
  <si>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</si>
  <si>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</si>
  <si>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</si>
  <si>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</si>
  <si>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</si>
  <si>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</si>
  <si>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</si>
  <si>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</si>
  <si>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</si>
  <si>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</si>
  <si>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</si>
  <si>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</si>
  <si>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</si>
  <si>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</si>
  <si>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</si>
  <si>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</si>
  <si>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</si>
  <si>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</si>
  <si>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</si>
  <si>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</si>
  <si>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</si>
  <si>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</si>
  <si>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</si>
  <si>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</si>
  <si>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</si>
  <si>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</si>
  <si>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</si>
  <si>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</si>
  <si>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</si>
  <si>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</si>
  <si>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</si>
  <si>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</si>
  <si>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</si>
  <si>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</si>
  <si>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</si>
  <si>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</si>
  <si>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</si>
  <si>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</si>
  <si>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</si>
  <si>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</si>
  <si>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</si>
  <si>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</si>
  <si>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</si>
  <si>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</si>
  <si>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</si>
  <si>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</si>
  <si>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</si>
  <si>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</si>
  <si>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</si>
  <si>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</si>
  <si>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</si>
  <si>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</si>
  <si>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</si>
  <si>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</si>
  <si>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</si>
  <si>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</si>
  <si>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</si>
  <si>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</si>
  <si>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</si>
  <si>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</si>
  <si>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</si>
  <si>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</si>
  <si>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</si>
  <si>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</si>
  <si>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</si>
  <si>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</si>
  <si>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</si>
  <si>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</si>
  <si>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</si>
  <si>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</si>
  <si>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</si>
  <si>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</si>
  <si>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</si>
  <si>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</si>
  <si>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</si>
  <si>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</si>
  <si>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</si>
  <si>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</si>
  <si>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</si>
  <si>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</si>
  <si>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</si>
  <si>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</si>
  <si>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</si>
  <si>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</si>
  <si>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</si>
  <si>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</si>
  <si>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</si>
  <si>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</si>
  <si>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</si>
  <si>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</si>
  <si>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</si>
  <si>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</si>
  <si>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</si>
  <si>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</si>
  <si>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</si>
  <si>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</si>
  <si>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</si>
  <si>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</si>
  <si>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</si>
  <si>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</si>
  <si>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</si>
  <si>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</si>
  <si>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</si>
  <si>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</si>
  <si>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</si>
  <si>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</si>
  <si>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</si>
  <si>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</si>
  <si>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</si>
  <si>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</si>
  <si>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</si>
  <si>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</si>
  <si>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</si>
  <si>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</si>
  <si>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</si>
  <si>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</si>
  <si>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</si>
  <si>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</si>
  <si>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</si>
  <si>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</si>
  <si>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</si>
  <si>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</si>
  <si>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</si>
  <si>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</si>
  <si>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</si>
  <si>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</si>
  <si>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</si>
  <si>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</si>
  <si>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</si>
  <si>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</si>
  <si>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</si>
  <si>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</si>
  <si>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</si>
  <si>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</si>
  <si>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</si>
  <si>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</si>
  <si>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</si>
  <si>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</si>
  <si>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</si>
  <si>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</si>
  <si>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</si>
  <si>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</si>
  <si>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</si>
  <si>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</si>
  <si>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</si>
  <si>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</si>
  <si>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</si>
  <si>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</si>
  <si>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</si>
  <si>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</si>
  <si>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</si>
  <si>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</si>
  <si>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</si>
  <si>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</si>
  <si>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</si>
  <si>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</si>
  <si>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</si>
  <si>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</si>
  <si>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</si>
  <si>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</si>
  <si>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</si>
  <si>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</si>
  <si>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</si>
  <si>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</si>
  <si>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</si>
  <si>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</si>
  <si>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</si>
  <si>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</si>
  <si>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</si>
  <si>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</si>
  <si>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</si>
  <si>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</si>
  <si>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</si>
  <si>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</si>
  <si>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</si>
  <si>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</si>
  <si>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</si>
  <si>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</si>
  <si>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</si>
  <si>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</si>
  <si>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</si>
  <si>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</si>
  <si>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</si>
  <si>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</si>
  <si>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</si>
  <si>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</si>
  <si>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</si>
  <si>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</si>
  <si>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</si>
  <si>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</si>
  <si>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</si>
  <si>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</si>
  <si>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</si>
  <si>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</si>
  <si>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</si>
  <si>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</si>
  <si>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</si>
  <si>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</si>
  <si>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</si>
  <si>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</si>
  <si>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</si>
  <si>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</si>
  <si>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</si>
  <si>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</si>
  <si>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</si>
  <si>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</si>
  <si>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</si>
  <si>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</si>
  <si>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</si>
  <si>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</si>
  <si>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</si>
  <si>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</si>
  <si>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</si>
  <si>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</si>
  <si>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</si>
  <si>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</si>
  <si>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</si>
  <si>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</si>
  <si>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</si>
  <si>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</si>
  <si>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</si>
  <si>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</si>
  <si>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</si>
  <si>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</si>
  <si>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</si>
  <si>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</si>
  <si>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</si>
  <si>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</si>
  <si>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</si>
  <si>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</si>
  <si>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</si>
  <si>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</si>
  <si>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</si>
  <si>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</si>
  <si>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</si>
  <si>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</si>
  <si>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</si>
  <si>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</si>
  <si>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</si>
  <si>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</si>
  <si>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</si>
  <si>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</si>
  <si>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</si>
  <si>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</si>
  <si>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</si>
  <si>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</si>
  <si>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</si>
  <si>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</si>
  <si>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</si>
  <si>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</si>
  <si>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</si>
  <si>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</si>
  <si>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</si>
  <si>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</si>
  <si>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</si>
  <si>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</si>
  <si>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</si>
  <si>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</si>
  <si>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</si>
  <si>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</si>
  <si>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</si>
  <si>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</si>
  <si>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</si>
  <si>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</si>
  <si>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</si>
  <si>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</si>
  <si>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</si>
  <si>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</si>
  <si>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</si>
  <si>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</si>
  <si>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</si>
  <si>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</si>
  <si>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</si>
  <si>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</si>
  <si>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</si>
  <si>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</si>
  <si>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</si>
  <si>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</si>
  <si>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</si>
  <si>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</si>
  <si>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</si>
  <si>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</si>
  <si>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</si>
  <si>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</si>
  <si>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</si>
  <si>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</si>
  <si>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</si>
  <si>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</si>
  <si>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</si>
  <si>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</si>
  <si>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</si>
  <si>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</si>
  <si>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</si>
  <si>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</si>
  <si>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</si>
  <si>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</si>
  <si>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</si>
  <si>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</si>
  <si>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</si>
  <si>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</si>
  <si>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</si>
  <si>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</si>
  <si>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</si>
  <si>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</si>
  <si>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</si>
  <si>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</si>
  <si>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</si>
  <si>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</si>
  <si>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</si>
  <si>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</si>
  <si>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</si>
  <si>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</si>
  <si>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</si>
  <si>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</si>
  <si>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</si>
  <si>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</si>
  <si>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</si>
  <si>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</si>
  <si>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</si>
  <si>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</si>
  <si>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</si>
  <si>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</si>
  <si>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</si>
  <si>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</si>
  <si>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</si>
  <si>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</si>
  <si>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</si>
  <si>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</si>
  <si>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</si>
  <si>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</si>
  <si>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</si>
  <si>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</si>
  <si>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</si>
  <si>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</si>
  <si>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</si>
  <si>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</si>
  <si>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</si>
  <si>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</si>
  <si>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</si>
  <si>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</si>
  <si>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</si>
  <si>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</si>
  <si>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</si>
  <si>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</si>
  <si>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</si>
  <si>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</si>
  <si>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</si>
  <si>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</si>
  <si>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</si>
  <si>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</si>
  <si>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</si>
  <si>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</si>
  <si>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</si>
  <si>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</si>
  <si>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</si>
  <si>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</si>
  <si>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</si>
  <si>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</si>
  <si>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</si>
  <si>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</si>
  <si>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</si>
  <si>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</si>
  <si>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</si>
  <si>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</si>
  <si>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</si>
  <si>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</si>
  <si>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</si>
  <si>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</si>
  <si>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</si>
  <si>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</si>
  <si>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</si>
  <si>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</si>
  <si>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</si>
  <si>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</si>
  <si>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</si>
  <si>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</si>
  <si>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</si>
  <si>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</si>
  <si>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</si>
  <si>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</si>
  <si>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</si>
  <si>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</si>
  <si>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</si>
  <si>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</si>
  <si>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</si>
  <si>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</si>
  <si>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</si>
  <si>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</si>
  <si>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</si>
  <si>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</si>
  <si>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</si>
  <si>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</si>
  <si>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</si>
  <si>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</si>
  <si>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</si>
  <si>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</si>
  <si>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</si>
  <si>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</si>
  <si>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</si>
  <si>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</si>
  <si>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</si>
  <si>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</si>
  <si>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</si>
  <si>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</si>
  <si>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</si>
  <si>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</si>
  <si>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</si>
  <si>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</si>
  <si>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</si>
  <si>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</si>
  <si>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</si>
  <si>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</si>
  <si>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</si>
  <si>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</si>
  <si>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</si>
  <si>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</si>
  <si>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</si>
  <si>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</si>
  <si>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</si>
  <si>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</si>
  <si>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</si>
  <si>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</si>
  <si>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</si>
  <si>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</si>
  <si>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</si>
  <si>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</si>
  <si>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</si>
  <si>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</si>
  <si>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</si>
  <si>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</si>
  <si>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</si>
  <si>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</si>
  <si>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</si>
  <si>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</si>
  <si>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</si>
  <si>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</si>
  <si>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</si>
  <si>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</si>
  <si>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</si>
  <si>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</si>
  <si>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</si>
  <si>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</si>
  <si>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</si>
  <si>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</si>
  <si>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</si>
  <si>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</si>
  <si>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</si>
  <si>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</si>
  <si>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</si>
  <si>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</si>
  <si>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</si>
  <si>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</si>
  <si>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</si>
  <si>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</si>
  <si>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</si>
  <si>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</si>
  <si>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</si>
  <si>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</si>
  <si>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</si>
  <si>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</si>
  <si>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</si>
  <si>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</si>
  <si>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</si>
  <si>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</si>
  <si>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</si>
  <si>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</si>
  <si>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</si>
  <si>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</si>
  <si>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</si>
  <si>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</si>
  <si>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</si>
  <si>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</si>
  <si>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</si>
  <si>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</si>
  <si>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</si>
  <si>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</si>
  <si>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</si>
  <si>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</si>
  <si>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</si>
  <si>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</si>
  <si>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</si>
  <si>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</si>
  <si>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</si>
  <si>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</si>
  <si>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</si>
  <si>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</si>
  <si>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</si>
  <si>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</si>
  <si>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</si>
  <si>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</si>
  <si>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</si>
  <si>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</si>
  <si>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</si>
  <si>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</si>
  <si>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</si>
  <si>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</si>
  <si>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</si>
  <si>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</si>
  <si>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</si>
  <si>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</si>
  <si>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</si>
  <si>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</si>
  <si>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</si>
  <si>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</si>
  <si>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</si>
  <si>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</si>
  <si>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</si>
  <si>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</si>
  <si>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</si>
  <si>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</si>
  <si>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</si>
  <si>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</si>
  <si>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</si>
  <si>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</si>
  <si>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</si>
  <si>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</si>
  <si>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</si>
  <si>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</si>
  <si>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</si>
  <si>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</si>
  <si>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</si>
  <si>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</si>
  <si>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</si>
  <si>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</si>
  <si>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</si>
  <si>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</si>
  <si>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</si>
  <si>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</si>
  <si>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</si>
  <si>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</si>
  <si>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</si>
  <si>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</si>
  <si>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</si>
  <si>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</si>
  <si>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</si>
  <si>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</si>
  <si>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</si>
  <si>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</si>
  <si>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</si>
  <si>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</si>
  <si>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</si>
  <si>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</si>
  <si>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</si>
  <si>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</si>
  <si>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</si>
  <si>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</si>
  <si>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</si>
  <si>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</si>
  <si>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</si>
  <si>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</si>
  <si>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</si>
  <si>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</si>
  <si>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</si>
  <si>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</si>
  <si>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</si>
  <si>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</si>
  <si>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</si>
  <si>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</si>
  <si>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</si>
  <si>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</si>
  <si>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</si>
  <si>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</si>
  <si>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</si>
  <si>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</si>
  <si>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</si>
  <si>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</si>
  <si>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</si>
  <si>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</si>
  <si>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</si>
  <si>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</si>
  <si>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</si>
  <si>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</si>
  <si>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</si>
  <si>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</si>
  <si>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</si>
  <si>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</si>
  <si>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</si>
  <si>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</si>
  <si>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</si>
  <si>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</si>
  <si>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</si>
  <si>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</si>
  <si>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</si>
  <si>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</si>
  <si>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</si>
  <si>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</si>
  <si>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</si>
  <si>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</si>
  <si>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</si>
  <si>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</si>
  <si>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</si>
  <si>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</si>
  <si>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</si>
  <si>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</si>
  <si>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</si>
  <si>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</si>
  <si>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</si>
  <si>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</si>
  <si>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</si>
  <si>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</si>
  <si>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</si>
  <si>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</si>
  <si>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</si>
  <si>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</si>
  <si>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</si>
  <si>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</si>
  <si>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</si>
  <si>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</si>
  <si>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</si>
  <si>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</si>
  <si>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</si>
  <si>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</si>
  <si>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</si>
  <si>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</si>
  <si>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</si>
  <si>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</si>
  <si>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</si>
  <si>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</si>
  <si>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</si>
  <si>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</si>
  <si>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</si>
  <si>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</si>
  <si>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</si>
  <si>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</si>
  <si>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</si>
  <si>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</si>
  <si>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</si>
  <si>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</si>
  <si>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</si>
  <si>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</si>
  <si>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</si>
  <si>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</si>
  <si>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</si>
  <si>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</si>
  <si>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</si>
  <si>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</si>
  <si>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</si>
  <si>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</si>
  <si>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</si>
  <si>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</si>
  <si>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</si>
  <si>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</si>
  <si>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</si>
  <si>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</si>
  <si>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</si>
  <si>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</si>
  <si>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</si>
  <si>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</si>
  <si>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</si>
  <si>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</si>
  <si>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</si>
  <si>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</si>
  <si>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</si>
  <si>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</si>
  <si>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</si>
  <si>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</si>
  <si>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</si>
  <si>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</si>
  <si>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</si>
  <si>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</si>
  <si>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</si>
  <si>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</si>
  <si>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</si>
  <si>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</si>
  <si>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</si>
  <si>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</si>
  <si>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</si>
  <si>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</si>
  <si>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</si>
  <si>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</si>
  <si>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</si>
  <si>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</si>
  <si>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</si>
  <si>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</si>
  <si>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</si>
  <si>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</si>
  <si>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</si>
  <si>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</si>
  <si>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</si>
  <si>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</si>
  <si>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</si>
  <si>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</si>
  <si>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</si>
  <si>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</si>
  <si>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</si>
  <si>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</si>
  <si>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</si>
  <si>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</si>
  <si>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</si>
  <si>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</si>
  <si>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</si>
  <si>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</si>
  <si>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</si>
  <si>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</si>
  <si>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</si>
  <si>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</si>
  <si>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</si>
  <si>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</si>
  <si>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</si>
  <si>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</si>
  <si>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</si>
  <si>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</si>
  <si>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</si>
  <si>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</si>
  <si>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</si>
  <si>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</si>
  <si>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</si>
  <si>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</si>
  <si>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</si>
  <si>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</si>
  <si>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</si>
  <si>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</si>
  <si>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</si>
  <si>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</si>
  <si>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</si>
  <si>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</si>
  <si>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</si>
  <si>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</si>
  <si>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</si>
  <si>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</si>
  <si>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</si>
  <si>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</si>
  <si>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</si>
  <si>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</si>
  <si>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</si>
  <si>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</si>
  <si>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</si>
  <si>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</si>
  <si>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</si>
  <si>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</si>
  <si>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</si>
  <si>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</si>
  <si>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</si>
  <si>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</si>
  <si>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</si>
  <si>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</si>
  <si>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</si>
  <si>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</si>
  <si>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</si>
  <si>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</si>
  <si>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</si>
  <si>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</si>
  <si>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</si>
  <si>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</si>
  <si>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</si>
  <si>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</si>
  <si>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</si>
  <si>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</si>
  <si>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</si>
  <si>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</si>
  <si>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</si>
  <si>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</si>
  <si>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</si>
  <si>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</si>
  <si>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</si>
  <si>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</si>
  <si>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</si>
  <si>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</si>
  <si>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</si>
  <si>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</si>
  <si>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</si>
  <si>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</si>
  <si>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</si>
  <si>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</si>
  <si>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</si>
  <si>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</si>
  <si>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</si>
  <si>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</si>
  <si>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</si>
  <si>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</si>
  <si>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</si>
  <si>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</si>
  <si>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</si>
  <si>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</si>
  <si>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</si>
  <si>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</si>
  <si>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</si>
  <si>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</si>
  <si>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</si>
  <si>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</si>
  <si>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</si>
  <si>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</si>
  <si>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</si>
  <si>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</si>
  <si>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</si>
  <si>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</si>
  <si>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</si>
  <si>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</si>
  <si>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</si>
  <si>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</si>
  <si>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</si>
  <si>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</si>
  <si>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</si>
  <si>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</si>
  <si>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</si>
  <si>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</si>
  <si>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</si>
  <si>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</si>
  <si>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</si>
  <si>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</si>
  <si>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</si>
  <si>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</si>
  <si>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</si>
  <si>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</si>
  <si>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</si>
  <si>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</si>
  <si>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</si>
  <si>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</si>
  <si>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</si>
  <si>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</si>
  <si>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</si>
  <si>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</si>
  <si>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</si>
  <si>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</si>
  <si>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</si>
  <si>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</si>
  <si>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</si>
  <si>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</si>
  <si>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</si>
  <si>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</si>
  <si>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</si>
  <si>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</si>
  <si>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</si>
  <si>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</si>
  <si>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</si>
  <si>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</si>
  <si>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</si>
  <si>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</si>
  <si>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</si>
  <si>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</si>
  <si>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</si>
  <si>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</si>
  <si>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</si>
  <si>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</si>
  <si>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</si>
  <si>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</si>
  <si>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</si>
  <si>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</si>
  <si>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</si>
  <si>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</si>
  <si>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</si>
  <si>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</si>
  <si>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</si>
  <si>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</si>
  <si>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</si>
  <si>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</si>
  <si>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</si>
  <si>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</si>
  <si>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</si>
  <si>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</si>
  <si>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</si>
  <si>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</si>
  <si>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</si>
  <si>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</si>
  <si>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</si>
  <si>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</si>
  <si>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</si>
  <si>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</si>
  <si>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</si>
  <si>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</si>
  <si>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</si>
  <si>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</si>
  <si>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</si>
  <si>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</si>
  <si>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</si>
  <si>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</si>
  <si>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</si>
  <si>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</si>
  <si>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</si>
  <si>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</si>
  <si>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</si>
  <si>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</si>
  <si>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</si>
  <si>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</si>
  <si>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</si>
  <si>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</si>
  <si>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</si>
  <si>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</si>
  <si>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</si>
  <si>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</si>
  <si>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</si>
  <si>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</si>
  <si>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</si>
  <si>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</si>
  <si>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</si>
  <si>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</si>
  <si>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</si>
  <si>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</si>
  <si>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</si>
  <si>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</si>
  <si>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</si>
  <si>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</si>
  <si>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</si>
  <si>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</si>
  <si>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</si>
  <si>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</si>
  <si>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</si>
  <si>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</si>
  <si>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</si>
  <si>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</si>
  <si>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</si>
  <si>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</si>
  <si>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</si>
  <si>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</si>
  <si>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</si>
  <si>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</si>
  <si>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</si>
  <si>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</si>
  <si>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</si>
  <si>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</si>
  <si>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</si>
  <si>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</si>
  <si>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</si>
  <si>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</si>
  <si>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</si>
  <si>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</si>
  <si>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</si>
  <si>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</si>
  <si>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</si>
  <si>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</si>
  <si>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</si>
  <si>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</si>
  <si>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</si>
  <si>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</si>
  <si>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</si>
  <si>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</si>
  <si>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</si>
  <si>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</si>
  <si>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</si>
  <si>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</si>
  <si>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</si>
  <si>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</si>
  <si>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</si>
  <si>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</si>
  <si>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</si>
  <si>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</si>
  <si>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</si>
  <si>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</si>
  <si>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</si>
  <si>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</si>
  <si>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</si>
  <si>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</si>
  <si>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</si>
  <si>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</si>
  <si>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</si>
  <si>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</si>
  <si>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</si>
  <si>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</si>
  <si>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</si>
  <si>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</si>
  <si>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</si>
  <si>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</si>
  <si>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</si>
  <si>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</si>
  <si>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</si>
  <si>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</si>
  <si>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</si>
  <si>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</si>
  <si>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</si>
  <si>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</si>
  <si>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</si>
  <si>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</si>
  <si>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</si>
  <si>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</si>
  <si>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</si>
  <si>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</si>
  <si>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</si>
  <si>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</si>
  <si>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</si>
  <si>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</si>
  <si>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</si>
  <si>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</si>
  <si>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</si>
  <si>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</si>
  <si>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</si>
  <si>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</si>
  <si>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</si>
  <si>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</si>
  <si>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</si>
  <si>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</si>
  <si>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</si>
  <si>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</si>
  <si>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</si>
  <si>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</si>
  <si>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</si>
  <si>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</si>
  <si>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</si>
  <si>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</si>
  <si>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</si>
  <si>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</si>
  <si>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</si>
  <si>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</si>
  <si>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</si>
  <si>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</si>
  <si>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</si>
  <si>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</si>
  <si>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</si>
  <si>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</si>
  <si>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</si>
  <si>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</si>
  <si>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</si>
  <si>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</si>
  <si>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</si>
  <si>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</si>
  <si>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</si>
  <si>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</si>
  <si>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</si>
  <si>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</si>
  <si>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</si>
  <si>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</si>
  <si>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</si>
  <si>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</si>
  <si>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</si>
  <si>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</si>
  <si>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</si>
  <si>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</si>
  <si>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</si>
  <si>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</si>
  <si>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</si>
  <si>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</si>
  <si>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</si>
  <si>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</si>
  <si>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</si>
  <si>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</si>
  <si>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</si>
  <si>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</si>
  <si>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</si>
  <si>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</si>
  <si>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</si>
  <si>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</si>
  <si>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</si>
  <si>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</si>
  <si>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</si>
  <si>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</si>
  <si>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</si>
  <si>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</si>
  <si>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</si>
  <si>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</si>
  <si>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</si>
  <si>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</si>
  <si>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</si>
  <si>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</si>
  <si>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</si>
  <si>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</si>
  <si>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</si>
  <si>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</si>
  <si>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</si>
  <si>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</si>
  <si>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</si>
  <si>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</si>
  <si>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</si>
  <si>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</si>
  <si>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</si>
  <si>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</si>
  <si>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</si>
  <si>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</si>
  <si>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</si>
  <si>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</si>
  <si>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</si>
  <si>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</si>
  <si>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</si>
  <si>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</si>
  <si>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</si>
  <si>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</si>
  <si>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</si>
  <si>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</si>
  <si>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</si>
  <si>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</si>
  <si>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</si>
  <si>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</si>
  <si>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</si>
  <si>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</si>
  <si>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</si>
  <si>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</si>
  <si>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</si>
  <si>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</si>
  <si>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</si>
  <si>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</si>
  <si>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</si>
  <si>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</si>
  <si>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</si>
  <si>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</si>
  <si>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</si>
  <si>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</si>
  <si>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</si>
  <si>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</si>
  <si>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</si>
  <si>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</si>
  <si>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</si>
  <si>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</si>
  <si>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</si>
  <si>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</si>
  <si>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</si>
  <si>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</si>
  <si>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</si>
  <si>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</si>
  <si>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</si>
  <si>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</si>
  <si>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</si>
  <si>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</si>
  <si>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</si>
  <si>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</si>
  <si>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</si>
  <si>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</si>
  <si>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</si>
  <si>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</si>
  <si>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</si>
  <si>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</si>
  <si>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</si>
  <si>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</si>
  <si>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</si>
  <si>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</si>
  <si>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</si>
  <si>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</si>
  <si>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</si>
  <si>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</si>
  <si>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</si>
  <si>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</si>
  <si>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</si>
  <si>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</si>
  <si>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</si>
  <si>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</si>
  <si>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</si>
  <si>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</si>
  <si>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</si>
  <si>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</si>
  <si>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</si>
  <si>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</si>
  <si>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</si>
  <si>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</si>
  <si>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</si>
  <si>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</si>
  <si>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</si>
  <si>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</si>
  <si>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</si>
  <si>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</si>
  <si>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</si>
  <si>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</si>
  <si>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</si>
  <si>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</si>
  <si>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</si>
  <si>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</si>
  <si>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</si>
  <si>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</si>
  <si>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</si>
  <si>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</si>
  <si>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</si>
  <si>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</si>
  <si>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</si>
  <si>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</si>
  <si>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</si>
  <si>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</si>
  <si>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</si>
  <si>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</si>
  <si>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</si>
  <si>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</si>
  <si>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</si>
  <si>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</si>
  <si>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</si>
  <si>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</si>
  <si>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</si>
  <si>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</si>
  <si>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</si>
  <si>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</si>
  <si>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</si>
  <si>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</si>
  <si>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</si>
  <si>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</si>
  <si>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</si>
  <si>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</si>
  <si>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</si>
  <si>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</si>
  <si>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</si>
  <si>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</si>
  <si>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</si>
  <si>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</si>
  <si>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</si>
  <si>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</si>
  <si>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</si>
  <si>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</si>
  <si>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</si>
  <si>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</si>
  <si>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</si>
  <si>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</si>
  <si>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</si>
  <si>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</si>
  <si>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</si>
  <si>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</si>
  <si>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</si>
  <si>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</si>
  <si>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</si>
  <si>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</si>
  <si>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</si>
  <si>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</si>
  <si>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</si>
  <si>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</si>
  <si>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</si>
  <si>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</si>
  <si>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</si>
  <si>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</si>
  <si>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</si>
  <si>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</si>
  <si>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</si>
  <si>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</si>
  <si>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</si>
  <si>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</si>
  <si>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</si>
  <si>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</si>
  <si>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</si>
  <si>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</si>
  <si>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</si>
  <si>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</si>
  <si>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</si>
  <si>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</si>
  <si>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</si>
  <si>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</si>
  <si>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</si>
  <si>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</si>
  <si>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</si>
  <si>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</si>
  <si>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</si>
  <si>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</si>
  <si>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</si>
  <si>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</si>
  <si>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</si>
  <si>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</si>
  <si>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</si>
  <si>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</si>
  <si>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</si>
  <si>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</si>
  <si>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</si>
  <si>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</si>
  <si>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</si>
  <si>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</si>
  <si>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</si>
  <si>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</si>
  <si>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</si>
  <si>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</si>
  <si>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</si>
  <si>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</si>
  <si>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</si>
  <si>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</si>
  <si>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</si>
  <si>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</si>
  <si>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</si>
  <si>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</si>
  <si>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</si>
  <si>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</si>
  <si>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</si>
  <si>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</si>
  <si>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</si>
  <si>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</si>
  <si>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</si>
  <si>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</si>
  <si>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</si>
  <si>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</si>
  <si>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</si>
  <si>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</si>
  <si>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</si>
  <si>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</si>
  <si>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</si>
  <si>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</si>
  <si>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</si>
  <si>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</si>
  <si>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</si>
  <si>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</si>
  <si>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</si>
  <si>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</si>
  <si>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</si>
  <si>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</si>
  <si>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</si>
  <si>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</si>
  <si>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</si>
  <si>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</si>
  <si>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</si>
  <si>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</si>
  <si>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</si>
  <si>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</si>
  <si>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</si>
  <si>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</si>
  <si>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</si>
  <si>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</si>
  <si>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</si>
  <si>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</si>
  <si>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</si>
  <si>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</si>
  <si>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</si>
  <si>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</si>
  <si>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</si>
  <si>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</si>
  <si>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</si>
  <si>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</si>
  <si>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</si>
  <si>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</si>
  <si>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</si>
  <si>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</si>
  <si>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</si>
  <si>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</si>
  <si>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</si>
  <si>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</si>
  <si>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</si>
  <si>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</si>
  <si>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</si>
  <si>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</si>
  <si>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</si>
  <si>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</si>
  <si>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</si>
  <si>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</si>
  <si>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</si>
  <si>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</si>
  <si>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</si>
  <si>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</si>
  <si>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</si>
  <si>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</si>
  <si>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</si>
  <si>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</si>
  <si>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</si>
  <si>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</si>
  <si>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</si>
  <si>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</si>
  <si>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</si>
  <si>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</si>
  <si>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</si>
  <si>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</si>
  <si>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</si>
  <si>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</si>
  <si>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</si>
  <si>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</si>
  <si>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</si>
  <si>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</si>
  <si>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</si>
  <si>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</si>
  <si>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</si>
  <si>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</si>
  <si>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</si>
  <si>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</si>
  <si>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</si>
  <si>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</si>
  <si>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</si>
  <si>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</si>
  <si>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</si>
  <si>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</si>
  <si>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</si>
  <si>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</si>
  <si>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</si>
  <si>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</si>
  <si>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</si>
  <si>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</si>
  <si>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</si>
  <si>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</si>
  <si>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</si>
  <si>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</si>
  <si>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</si>
  <si>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</si>
  <si>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</si>
  <si>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</si>
  <si>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</si>
  <si>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</si>
  <si>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</si>
  <si>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</si>
  <si>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</si>
  <si>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</si>
  <si>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</si>
  <si>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</si>
  <si>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</si>
  <si>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</si>
  <si>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</si>
  <si>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</si>
  <si>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</si>
  <si>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</si>
  <si>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</si>
  <si>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</si>
  <si>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</si>
  <si>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</si>
  <si>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</si>
  <si>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</si>
  <si>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</si>
  <si>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</si>
  <si>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</si>
  <si>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</si>
  <si>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</si>
  <si>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</si>
  <si>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</si>
  <si>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</si>
  <si>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</si>
  <si>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</si>
  <si>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</si>
  <si>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</si>
  <si>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</si>
  <si>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</si>
  <si>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</si>
  <si>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</si>
  <si>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</si>
  <si>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</si>
  <si>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</si>
  <si>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</si>
  <si>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</si>
  <si>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</si>
  <si>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</si>
  <si>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</si>
  <si>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</si>
  <si>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</si>
  <si>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</si>
  <si>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</si>
  <si>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</si>
  <si>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</si>
  <si>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</si>
  <si>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</si>
  <si>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</si>
  <si>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</si>
  <si>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</si>
  <si>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</si>
  <si>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</si>
  <si>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</si>
  <si>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</si>
  <si>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</si>
  <si>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</si>
  <si>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</si>
  <si>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</si>
  <si>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</si>
  <si>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</si>
  <si>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</si>
  <si>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</si>
  <si>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</si>
  <si>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</si>
  <si>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</si>
  <si>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</si>
  <si>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</si>
  <si>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</si>
  <si>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</si>
  <si>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</si>
  <si>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</si>
  <si>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</si>
  <si>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</si>
  <si>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</si>
  <si>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</si>
  <si>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</si>
  <si>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</si>
  <si>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</si>
  <si>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</si>
  <si>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</si>
  <si>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</si>
  <si>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</si>
  <si>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</si>
  <si>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</si>
  <si>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</si>
  <si>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</si>
  <si>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</si>
  <si>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</si>
  <si>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</si>
  <si>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</si>
  <si>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</si>
  <si>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</si>
  <si>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</si>
  <si>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</si>
  <si>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</si>
  <si>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</si>
  <si>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</si>
  <si>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</si>
  <si>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</si>
  <si>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</si>
  <si>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</si>
  <si>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</si>
  <si>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</si>
  <si>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</si>
  <si>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</si>
  <si>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</si>
  <si>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</si>
  <si>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</si>
  <si>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</si>
  <si>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</si>
  <si>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</si>
  <si>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</si>
  <si>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</si>
  <si>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</si>
  <si>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</si>
  <si>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</si>
  <si>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</si>
  <si>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</si>
  <si>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</si>
  <si>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</si>
  <si>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</si>
  <si>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</si>
  <si>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</si>
  <si>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</si>
  <si>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</si>
  <si>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</si>
  <si>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</si>
  <si>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</si>
  <si>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</si>
  <si>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</si>
  <si>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</si>
  <si>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</si>
  <si>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</si>
  <si>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</si>
  <si>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</si>
  <si>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</si>
  <si>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</si>
  <si>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</si>
  <si>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</si>
  <si>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</si>
  <si>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</si>
  <si>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</si>
  <si>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</si>
  <si>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</si>
  <si>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</si>
  <si>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</si>
  <si>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</si>
  <si>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</si>
  <si>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</si>
  <si>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</si>
  <si>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</si>
  <si>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</si>
  <si>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</si>
  <si>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</si>
  <si>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</si>
  <si>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</si>
  <si>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</si>
  <si>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</si>
  <si>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</si>
  <si>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</si>
  <si>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</si>
  <si>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</si>
  <si>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</si>
  <si>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</si>
  <si>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</si>
  <si>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</si>
  <si>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</si>
  <si>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</si>
  <si>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</si>
  <si>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</si>
  <si>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</si>
  <si>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</si>
  <si>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</si>
  <si>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</si>
  <si>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</si>
  <si>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</si>
  <si>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</si>
  <si>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</si>
  <si>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</si>
  <si>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</si>
  <si>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</si>
  <si>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</si>
  <si>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</si>
  <si>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</si>
  <si>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</si>
  <si>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</si>
  <si>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</si>
  <si>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</si>
  <si>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</si>
  <si>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</si>
  <si>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</si>
  <si>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</si>
  <si>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</si>
  <si>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</si>
  <si>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</si>
  <si>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</si>
  <si>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</si>
  <si>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</si>
  <si>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</si>
  <si>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</si>
  <si>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</si>
  <si>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</si>
  <si>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</si>
  <si>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</si>
  <si>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</si>
  <si>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</si>
  <si>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</si>
  <si>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</si>
  <si>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</si>
  <si>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</si>
  <si>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</si>
  <si>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</si>
  <si>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</si>
  <si>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</si>
  <si>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</si>
  <si>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</si>
  <si>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</si>
  <si>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</si>
  <si>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</si>
  <si>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</si>
  <si>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</si>
  <si>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</si>
  <si>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</si>
  <si>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</si>
  <si>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</si>
  <si>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</si>
  <si>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</si>
  <si>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</si>
  <si>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</si>
  <si>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</si>
  <si>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</si>
  <si>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</si>
  <si>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</si>
  <si>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</si>
  <si>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</si>
  <si>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</si>
  <si>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</si>
  <si>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</si>
  <si>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</si>
  <si>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</si>
  <si>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</si>
  <si>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</si>
  <si>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</si>
  <si>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</si>
  <si>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</si>
  <si>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</si>
  <si>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</si>
  <si>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</si>
  <si>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</si>
  <si>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</si>
  <si>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</si>
  <si>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</si>
  <si>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</si>
  <si>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</si>
  <si>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</si>
  <si>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</si>
  <si>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</si>
  <si>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</si>
  <si>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</si>
  <si>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</si>
  <si>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</si>
  <si>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</si>
  <si>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</si>
  <si>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</si>
  <si>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</si>
  <si>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</si>
  <si>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</si>
  <si>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</si>
  <si>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</si>
  <si>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</si>
  <si>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</si>
  <si>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</si>
  <si>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</si>
  <si>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</si>
  <si>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</si>
  <si>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</si>
  <si>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</si>
  <si>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</si>
  <si>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</si>
  <si>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</si>
  <si>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</si>
  <si>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</si>
  <si>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</si>
  <si>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</si>
  <si>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</si>
  <si>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</si>
  <si>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</si>
  <si>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</si>
  <si>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</si>
  <si>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</si>
  <si>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</si>
  <si>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</si>
  <si>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</si>
  <si>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</si>
  <si>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</si>
  <si>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</si>
  <si>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</si>
  <si>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</si>
  <si>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</si>
  <si>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</si>
  <si>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</si>
  <si>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</si>
  <si>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</si>
  <si>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</si>
  <si>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</si>
  <si>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</si>
  <si>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</si>
  <si>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</si>
  <si>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</si>
  <si>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</si>
  <si>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</si>
  <si>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</si>
  <si>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</si>
  <si>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</si>
  <si>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</si>
  <si>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</si>
  <si>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</si>
  <si>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</si>
  <si>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</si>
  <si>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</si>
  <si>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</si>
  <si>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</si>
  <si>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</si>
  <si>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</si>
  <si>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</si>
  <si>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</si>
  <si>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</si>
  <si>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</si>
  <si>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</si>
  <si>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</si>
  <si>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</si>
  <si>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</si>
  <si>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</si>
  <si>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</si>
  <si>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</si>
  <si>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</si>
  <si>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</si>
  <si>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</si>
  <si>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</si>
  <si>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</si>
  <si>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</si>
  <si>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</si>
  <si>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</si>
  <si>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</si>
  <si>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</si>
  <si>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</si>
  <si>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</si>
  <si>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</si>
  <si>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</si>
  <si>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</si>
  <si>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</si>
  <si>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</si>
  <si>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</si>
  <si>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</si>
  <si>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</si>
  <si>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</si>
  <si>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</si>
  <si>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</si>
  <si>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</si>
  <si>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</si>
  <si>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</si>
  <si>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</si>
  <si>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</si>
  <si>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</si>
  <si>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</si>
  <si>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</si>
  <si>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</si>
  <si>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</si>
  <si>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</si>
  <si>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</si>
  <si>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</si>
  <si>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</si>
  <si>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</si>
  <si>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</si>
  <si>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</si>
  <si>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</si>
  <si>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</si>
  <si>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</si>
  <si>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</si>
  <si>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</si>
  <si>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</si>
  <si>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</si>
  <si>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</si>
  <si>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</si>
  <si>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</si>
  <si>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</si>
  <si>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</si>
  <si>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</si>
  <si>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</si>
  <si>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</si>
  <si>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</si>
  <si>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</si>
  <si>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</si>
  <si>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</si>
  <si>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</si>
  <si>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</si>
  <si>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</si>
  <si>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</si>
  <si>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</si>
  <si>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</si>
  <si>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</si>
  <si>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</si>
  <si>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</si>
  <si>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</si>
  <si>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</si>
  <si>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</si>
  <si>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</si>
  <si>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</si>
  <si>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</si>
  <si>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</si>
  <si>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</si>
  <si>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</si>
  <si>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</si>
  <si>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</si>
  <si>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</si>
  <si>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</si>
  <si>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</si>
  <si>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</si>
  <si>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</si>
  <si>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</si>
  <si>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</si>
  <si>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</si>
  <si>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</si>
  <si>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</si>
  <si>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</si>
  <si>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</si>
  <si>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</si>
  <si>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</si>
  <si>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</si>
  <si>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</si>
  <si>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</si>
  <si>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</si>
  <si>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</si>
  <si>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</si>
  <si>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</si>
  <si>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</si>
  <si>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</si>
  <si>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</si>
  <si>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</si>
  <si>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</si>
  <si>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</si>
  <si>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</si>
  <si>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</si>
  <si>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</si>
  <si>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</si>
  <si>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</si>
  <si>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</si>
  <si>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</si>
  <si>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</si>
  <si>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</si>
  <si>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</si>
  <si>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</si>
  <si>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</si>
  <si>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</si>
  <si>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</si>
  <si>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</si>
  <si>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</si>
  <si>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</si>
  <si>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</si>
  <si>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</si>
  <si>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</si>
  <si>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</si>
  <si>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</si>
  <si>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</si>
  <si>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</si>
  <si>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</si>
  <si>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</si>
  <si>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</si>
  <si>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</si>
  <si>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</si>
  <si>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</si>
  <si>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</si>
  <si>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</si>
  <si>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</si>
  <si>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</si>
  <si>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</si>
  <si>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</si>
  <si>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</si>
  <si>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</si>
  <si>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</si>
  <si>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</si>
  <si>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</si>
  <si>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</si>
  <si>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</si>
  <si>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</si>
  <si>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</si>
  <si>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</si>
  <si>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</si>
  <si>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</si>
  <si>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</si>
  <si>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</si>
  <si>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</si>
  <si>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</si>
  <si>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</si>
  <si>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</si>
  <si>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</si>
  <si>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</si>
  <si>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</si>
  <si>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</si>
  <si>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</si>
  <si>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</si>
  <si>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</si>
  <si>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</si>
  <si>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</si>
  <si>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</si>
  <si>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</si>
  <si>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</si>
  <si>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</si>
  <si>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</si>
  <si>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</si>
  <si>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</si>
  <si>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</si>
  <si>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</si>
  <si>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</si>
  <si>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</si>
  <si>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</si>
  <si>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</si>
  <si>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</si>
  <si>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</si>
  <si>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</si>
  <si>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</si>
  <si>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</si>
  <si>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</si>
  <si>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</si>
  <si>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</si>
  <si>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</si>
  <si>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</si>
  <si>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</si>
  <si>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</si>
  <si>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</si>
  <si>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</si>
  <si>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</si>
  <si>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</si>
  <si>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</si>
  <si>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</si>
  <si>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</si>
  <si>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</si>
  <si>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</si>
  <si>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</si>
  <si>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</si>
  <si>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</si>
  <si>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</si>
  <si>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</si>
  <si>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</si>
  <si>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</si>
  <si>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</si>
  <si>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</si>
  <si>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</si>
  <si>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</si>
  <si>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</si>
  <si>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</si>
  <si>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</si>
  <si>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</si>
  <si>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</si>
  <si>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</si>
  <si>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</si>
  <si>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</si>
  <si>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</si>
  <si>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</si>
  <si>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</si>
  <si>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</si>
  <si>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</si>
  <si>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</si>
  <si>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</si>
  <si>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</si>
  <si>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</si>
  <si>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</si>
  <si>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</si>
  <si>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</si>
  <si>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</si>
  <si>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</si>
  <si>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</si>
  <si>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</si>
  <si>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</si>
  <si>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</si>
  <si>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</si>
  <si>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</si>
  <si>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</si>
  <si>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</si>
  <si>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</si>
  <si>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</si>
  <si>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</si>
  <si>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</si>
  <si>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</si>
  <si>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</si>
  <si>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</si>
  <si>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</si>
  <si>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</si>
  <si>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</si>
  <si>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</si>
  <si>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</si>
  <si>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</si>
  <si>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</si>
  <si>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</si>
  <si>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</si>
  <si>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</si>
  <si>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</si>
  <si>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</si>
  <si>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</si>
  <si>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</si>
  <si>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</si>
  <si>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</si>
  <si>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</si>
  <si>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</si>
  <si>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</si>
  <si>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</si>
  <si>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</si>
  <si>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</si>
  <si>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</si>
  <si>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</si>
  <si>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</si>
  <si>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</si>
  <si>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</si>
  <si>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</si>
  <si>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</si>
  <si>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</si>
  <si>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</si>
  <si>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</si>
  <si>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</si>
  <si>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</si>
  <si>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</si>
  <si>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</si>
  <si>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</si>
  <si>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</si>
  <si>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</si>
  <si>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</si>
  <si>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</si>
  <si>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</si>
  <si>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</si>
  <si>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</si>
  <si>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</si>
  <si>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</si>
  <si>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</si>
  <si>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</si>
  <si>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</si>
  <si>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</si>
  <si>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</si>
  <si>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</si>
  <si>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</si>
  <si>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</si>
  <si>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</si>
  <si>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</si>
  <si>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</si>
  <si>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</si>
  <si>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</si>
  <si>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</si>
  <si>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</si>
  <si>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</si>
  <si>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</si>
  <si>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</si>
  <si>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</si>
  <si>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</si>
  <si>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</si>
  <si>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</si>
  <si>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</si>
  <si>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</si>
  <si>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</si>
  <si>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</si>
  <si>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</si>
  <si>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</si>
  <si>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</si>
  <si>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</si>
  <si>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</si>
  <si>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</si>
  <si>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</si>
  <si>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</si>
  <si>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</si>
  <si>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</si>
  <si>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</si>
  <si>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</si>
  <si>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</si>
  <si>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</si>
  <si>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</si>
  <si>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</si>
  <si>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</si>
  <si>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</si>
  <si>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</si>
  <si>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</si>
  <si>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</si>
  <si>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</si>
  <si>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</si>
  <si>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</si>
  <si>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</si>
  <si>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</si>
  <si>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</si>
  <si>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</si>
  <si>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</si>
  <si>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</si>
  <si>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</si>
  <si>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</si>
  <si>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</si>
  <si>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</si>
  <si>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</si>
  <si>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</si>
  <si>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</si>
  <si>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</si>
  <si>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</si>
  <si>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</si>
  <si>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</si>
  <si>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</si>
  <si>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</si>
  <si>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</si>
  <si>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</si>
  <si>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</si>
  <si>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</si>
  <si>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</si>
  <si>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</si>
  <si>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</si>
  <si>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</si>
  <si>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</si>
  <si>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</si>
  <si>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</si>
  <si>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</si>
  <si>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</si>
  <si>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</si>
  <si>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</si>
  <si>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</si>
  <si>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</si>
  <si>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</si>
  <si>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</si>
  <si>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</si>
  <si>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</si>
  <si>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</si>
  <si>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</si>
  <si>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</si>
  <si>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</si>
  <si>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</si>
  <si>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</si>
  <si>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</si>
  <si>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</si>
  <si>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</si>
  <si>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</si>
  <si>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</si>
  <si>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</si>
  <si>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</si>
  <si>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</si>
  <si>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</si>
  <si>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</si>
  <si>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</si>
  <si>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</si>
  <si>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</si>
  <si>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</si>
  <si>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</si>
  <si>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</si>
  <si>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</si>
  <si>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</si>
  <si>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</si>
  <si>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</si>
  <si>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</si>
  <si>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</si>
  <si>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</si>
  <si>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</si>
  <si>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</si>
  <si>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</si>
  <si>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</si>
  <si>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</si>
  <si>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</si>
  <si>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</si>
  <si>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</si>
  <si>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</si>
  <si>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</si>
  <si>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</si>
  <si>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</si>
  <si>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</si>
  <si>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</si>
  <si>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</si>
  <si>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</si>
  <si>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</si>
  <si>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</si>
  <si>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</si>
  <si>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</si>
  <si>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</si>
  <si>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</si>
  <si>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</si>
  <si>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</si>
  <si>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</si>
  <si>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</si>
  <si>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</si>
  <si>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</si>
  <si>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</si>
  <si>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</si>
  <si>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</si>
  <si>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</si>
  <si>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</si>
  <si>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</si>
  <si>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</si>
  <si>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</si>
  <si>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</si>
  <si>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</si>
  <si>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</si>
  <si>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</si>
  <si>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</si>
  <si>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</si>
  <si>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</si>
  <si>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</si>
  <si>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</si>
  <si>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</si>
  <si>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</si>
  <si>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</si>
  <si>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</si>
  <si>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</si>
  <si>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</si>
  <si>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</si>
  <si>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</si>
  <si>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</si>
  <si>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</si>
  <si>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</si>
  <si>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</si>
  <si>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</si>
  <si>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</si>
  <si>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</si>
  <si>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</si>
  <si>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</si>
  <si>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</si>
  <si>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</si>
  <si>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</si>
  <si>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</si>
  <si>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</si>
  <si>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</si>
  <si>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</si>
  <si>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</si>
  <si>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</si>
  <si>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</si>
  <si>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</si>
  <si>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</si>
  <si>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</si>
  <si>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</si>
  <si>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</si>
  <si>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</si>
  <si>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</si>
  <si>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</si>
  <si>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</si>
  <si>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</si>
  <si>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</si>
  <si>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</si>
  <si>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</si>
  <si>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</si>
  <si>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</si>
  <si>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</si>
  <si>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</si>
  <si>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</si>
  <si>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</si>
  <si>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</si>
  <si>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</si>
  <si>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</si>
  <si>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</si>
  <si>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</si>
  <si>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</si>
  <si>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</si>
  <si>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</si>
  <si>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</si>
  <si>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</si>
  <si>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</si>
  <si>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</si>
  <si>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</si>
  <si>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</si>
  <si>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</si>
  <si>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</si>
  <si>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</si>
  <si>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</si>
  <si>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</si>
  <si>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</si>
  <si>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</si>
  <si>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</si>
  <si>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</si>
  <si>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</si>
  <si>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</si>
  <si>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</si>
  <si>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</si>
  <si>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</si>
  <si>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</si>
  <si>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</si>
  <si>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</si>
  <si>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</si>
  <si>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</si>
  <si>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</si>
  <si>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</si>
  <si>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</si>
  <si>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</si>
  <si>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</si>
  <si>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</si>
  <si>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</si>
  <si>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</si>
  <si>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</si>
  <si>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</si>
  <si>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</si>
  <si>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</si>
  <si>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</si>
  <si>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</si>
  <si>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</si>
  <si>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</si>
  <si>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</si>
  <si>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</si>
  <si>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</si>
  <si>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</si>
  <si>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</si>
  <si>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</si>
  <si>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</si>
  <si>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</si>
  <si>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</si>
  <si>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</si>
  <si>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</si>
  <si>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</si>
  <si>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</si>
  <si>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</si>
  <si>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</si>
  <si>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</si>
  <si>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</si>
  <si>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</si>
  <si>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</si>
  <si>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</si>
  <si>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</si>
  <si>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</si>
  <si>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</si>
  <si>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</si>
  <si>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</si>
  <si>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</si>
  <si>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</si>
  <si>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</si>
  <si>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</si>
  <si>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</si>
  <si>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</si>
  <si>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</si>
  <si>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</si>
  <si>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</si>
  <si>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</si>
  <si>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</si>
  <si>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</si>
  <si>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</si>
  <si>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</si>
  <si>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</si>
  <si>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</si>
  <si>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</si>
  <si>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</si>
  <si>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</si>
  <si>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</si>
  <si>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</si>
  <si>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</si>
  <si>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</si>
  <si>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</si>
  <si>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</si>
  <si>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</si>
  <si>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</si>
  <si>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</si>
  <si>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</si>
  <si>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</si>
  <si>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</si>
  <si>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</si>
  <si>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</si>
  <si>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</si>
  <si>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</si>
  <si>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</si>
  <si>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</si>
  <si>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</si>
  <si>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</si>
  <si>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</si>
  <si>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</si>
  <si>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</si>
  <si>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</si>
  <si>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</si>
  <si>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</si>
  <si>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</si>
  <si>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</si>
  <si>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</si>
  <si>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</si>
  <si>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</si>
  <si>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</si>
  <si>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</si>
  <si>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</si>
  <si>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</si>
  <si>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</si>
  <si>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</si>
  <si>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</si>
  <si>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</si>
  <si>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</si>
  <si>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</si>
  <si>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</si>
  <si>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</si>
  <si>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</si>
  <si>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</si>
  <si>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</si>
  <si>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</si>
  <si>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</si>
  <si>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</si>
  <si>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</si>
  <si>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</si>
  <si>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</si>
  <si>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</si>
  <si>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</si>
  <si>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</si>
  <si>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</si>
  <si>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</si>
  <si>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</si>
  <si>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</si>
  <si>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</si>
  <si>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</si>
  <si>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</si>
  <si>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</si>
  <si>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</si>
  <si>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</si>
  <si>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</si>
  <si>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</si>
  <si>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</si>
  <si>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</si>
  <si>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</si>
  <si>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</si>
  <si>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</si>
  <si>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</si>
  <si>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</si>
  <si>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</si>
  <si>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</si>
  <si>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</si>
  <si>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</si>
  <si>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</si>
  <si>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</si>
  <si>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</si>
  <si>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</si>
  <si>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</si>
  <si>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</si>
  <si>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</si>
  <si>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</si>
  <si>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</si>
  <si>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</si>
  <si>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</si>
  <si>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</si>
  <si>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</si>
  <si>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</si>
  <si>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</si>
  <si>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</si>
  <si>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</si>
  <si>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</si>
  <si>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</si>
  <si>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</si>
  <si>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</si>
  <si>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</si>
  <si>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</si>
  <si>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</si>
  <si>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</si>
  <si>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</si>
  <si>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</si>
  <si>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</si>
  <si>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</si>
  <si>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</si>
  <si>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</si>
  <si>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</si>
  <si>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</si>
  <si>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</si>
  <si>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</si>
  <si>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</si>
  <si>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</si>
  <si>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</si>
  <si>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</si>
  <si>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</si>
  <si>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</si>
  <si>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</si>
  <si>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</si>
  <si>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</si>
  <si>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</si>
  <si>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</si>
  <si>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</si>
  <si>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</si>
  <si>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</si>
  <si>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</si>
  <si>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</si>
  <si>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</si>
  <si>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</si>
  <si>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</si>
  <si>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</si>
  <si>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</si>
  <si>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</si>
  <si>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</si>
  <si>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</si>
  <si>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</si>
  <si>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</si>
  <si>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</si>
  <si>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</si>
  <si>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</si>
  <si>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</si>
  <si>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</si>
  <si>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</si>
  <si>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</si>
  <si>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</si>
  <si>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</si>
  <si>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</si>
  <si>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</si>
  <si>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</si>
  <si>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</si>
  <si>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</si>
  <si>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</si>
  <si>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</si>
  <si>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</si>
  <si>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</si>
  <si>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</si>
  <si>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</si>
  <si>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</si>
  <si>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</si>
  <si>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</si>
  <si>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</si>
  <si>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</si>
  <si>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</si>
  <si>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</si>
  <si>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</si>
  <si>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</si>
  <si>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</si>
  <si>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</si>
  <si>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</si>
  <si>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</si>
  <si>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</si>
  <si>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</si>
  <si>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</si>
  <si>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</si>
  <si>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</si>
  <si>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</si>
  <si>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</si>
  <si>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</si>
  <si>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</si>
  <si>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</si>
  <si>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</si>
  <si>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</si>
  <si>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</si>
  <si>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</si>
  <si>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</si>
  <si>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</si>
  <si>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</si>
  <si>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</si>
  <si>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</si>
  <si>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</si>
  <si>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</si>
  <si>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</si>
  <si>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</si>
  <si>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</si>
  <si>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</si>
  <si>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</si>
  <si>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</si>
  <si>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</si>
  <si>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</si>
  <si>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</si>
  <si>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</si>
  <si>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</si>
  <si>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</si>
  <si>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</si>
  <si>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</si>
  <si>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</si>
  <si>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</si>
  <si>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</si>
  <si>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</si>
  <si>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</si>
  <si>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</si>
  <si>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</si>
  <si>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</si>
  <si>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</si>
  <si>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</si>
  <si>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</si>
  <si>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</si>
  <si>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</si>
  <si>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</si>
  <si>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</si>
  <si>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</si>
  <si>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</si>
  <si>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</si>
  <si>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</si>
  <si>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</si>
  <si>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</si>
  <si>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</si>
  <si>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</si>
  <si>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</si>
  <si>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</si>
  <si>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</si>
  <si>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</si>
  <si>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</si>
  <si>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</si>
  <si>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</si>
  <si>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</si>
  <si>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</si>
  <si>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</si>
  <si>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</si>
  <si>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</si>
  <si>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</si>
  <si>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</si>
  <si>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</si>
  <si>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</si>
  <si>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</si>
  <si>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</si>
  <si>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</si>
  <si>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</si>
  <si>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</si>
  <si>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</si>
  <si>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</si>
  <si>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</si>
  <si>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</si>
  <si>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</si>
  <si>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</si>
  <si>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</si>
  <si>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</si>
  <si>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</si>
  <si>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</si>
  <si>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</si>
  <si>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</si>
  <si>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</si>
  <si>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</si>
  <si>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</si>
  <si>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</si>
  <si>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</si>
  <si>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</si>
  <si>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</si>
  <si>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</si>
  <si>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</si>
  <si>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</si>
  <si>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</si>
  <si>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</si>
  <si>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</si>
  <si>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</si>
  <si>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</si>
  <si>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</si>
  <si>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</si>
  <si>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</si>
  <si>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</si>
  <si>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</si>
  <si>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</si>
  <si>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</si>
  <si>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</si>
  <si>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</si>
  <si>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</si>
  <si>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</si>
  <si>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</si>
  <si>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</si>
  <si>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</si>
  <si>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</si>
  <si>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</si>
  <si>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</si>
  <si>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</si>
  <si>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</si>
  <si>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</si>
  <si>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</si>
  <si>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</si>
  <si>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</si>
  <si>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</si>
  <si>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</si>
  <si>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</si>
  <si>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</si>
  <si>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</si>
  <si>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</si>
  <si>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</si>
  <si>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</si>
  <si>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</si>
  <si>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</si>
  <si>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</si>
  <si>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</si>
  <si>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</si>
  <si>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</si>
  <si>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</si>
  <si>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</si>
  <si>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</si>
  <si>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</si>
  <si>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</si>
  <si>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</si>
  <si>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</si>
  <si>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</si>
  <si>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</si>
  <si>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</si>
  <si>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</si>
  <si>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</si>
  <si>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</si>
  <si>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</si>
  <si>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</si>
  <si>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</si>
  <si>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</si>
  <si>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</si>
  <si>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</si>
  <si>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</si>
  <si>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</si>
  <si>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</si>
  <si>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</si>
  <si>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</si>
  <si>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</si>
  <si>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</si>
  <si>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</si>
  <si>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</si>
  <si>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</si>
  <si>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</si>
  <si>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</si>
  <si>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</si>
  <si>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</si>
  <si>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</si>
  <si>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</si>
  <si>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</si>
  <si>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</si>
  <si>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</si>
  <si>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</si>
  <si>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</si>
  <si>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</si>
  <si>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</si>
  <si>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</si>
  <si>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</si>
  <si>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</si>
  <si>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</si>
  <si>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</si>
  <si>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</si>
  <si>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</si>
  <si>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</si>
  <si>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</si>
  <si>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</si>
  <si>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</si>
  <si>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</si>
  <si>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</si>
  <si>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</si>
  <si>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</si>
  <si>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</si>
  <si>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</si>
  <si>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</si>
  <si>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</si>
  <si>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</si>
  <si>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</si>
  <si>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</si>
  <si>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</si>
  <si>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</si>
  <si>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</si>
  <si>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</si>
  <si>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</si>
  <si>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</si>
  <si>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</si>
  <si>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</si>
  <si>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</si>
  <si>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</si>
  <si>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</si>
  <si>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</si>
  <si>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</si>
  <si>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</si>
  <si>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</si>
  <si>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</si>
  <si>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</si>
  <si>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</si>
  <si>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</si>
  <si>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</si>
  <si>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</si>
  <si>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</si>
  <si>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</si>
  <si>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</si>
  <si>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</si>
  <si>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</si>
  <si>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</si>
  <si>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</si>
  <si>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</si>
  <si>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</si>
  <si>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</si>
  <si>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</si>
  <si>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</si>
  <si>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</si>
  <si>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</si>
  <si>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</si>
  <si>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</si>
  <si>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</si>
  <si>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</si>
  <si>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</si>
  <si>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</si>
  <si>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</si>
  <si>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</si>
  <si>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</si>
  <si>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</si>
  <si>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</si>
  <si>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</si>
  <si>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</si>
  <si>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</si>
  <si>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</si>
  <si>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</si>
  <si>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</si>
  <si>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</si>
  <si>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</si>
  <si>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</si>
  <si>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</si>
  <si>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</si>
  <si>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</si>
  <si>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</si>
  <si>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</si>
  <si>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</si>
  <si>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</si>
  <si>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</si>
  <si>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</si>
  <si>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</si>
  <si>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</si>
  <si>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</si>
  <si>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</si>
  <si>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</si>
  <si>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</si>
  <si>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</si>
  <si>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</si>
  <si>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</si>
  <si>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</si>
  <si>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</si>
  <si>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</si>
  <si>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</si>
  <si>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</si>
  <si>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</si>
  <si>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</si>
  <si>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</si>
  <si>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</si>
  <si>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</si>
  <si>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</si>
  <si>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</si>
  <si>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</si>
  <si>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</si>
  <si>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</si>
  <si>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</si>
  <si>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</si>
  <si>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</si>
  <si>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</si>
  <si>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</si>
  <si>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</si>
  <si>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</si>
  <si>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</si>
  <si>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</si>
  <si>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</si>
  <si>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</si>
  <si>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</si>
  <si>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</si>
  <si>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</si>
  <si>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</si>
  <si>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</si>
  <si>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</si>
  <si>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</si>
  <si>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</si>
  <si>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</si>
  <si>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</si>
  <si>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</si>
  <si>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</si>
  <si>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</si>
  <si>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</si>
  <si>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</si>
  <si>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</si>
  <si>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</si>
  <si>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</si>
  <si>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</si>
  <si>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</si>
  <si>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</si>
  <si>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</si>
  <si>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</si>
  <si>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</si>
  <si>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</si>
  <si>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</si>
  <si>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</si>
  <si>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</si>
  <si>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</si>
  <si>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</si>
  <si>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</si>
  <si>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</si>
  <si>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</si>
  <si>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</si>
  <si>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</si>
  <si>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</si>
  <si>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</si>
  <si>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</si>
  <si>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</si>
  <si>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</si>
  <si>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</si>
  <si>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</si>
  <si>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</si>
  <si>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</si>
  <si>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</si>
  <si>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</si>
  <si>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</si>
  <si>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</si>
  <si>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</si>
  <si>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</si>
  <si>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</si>
  <si>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</si>
  <si>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</si>
  <si>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</si>
  <si>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</si>
  <si>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</si>
  <si>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</si>
  <si>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</si>
  <si>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</si>
  <si>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</si>
  <si>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</si>
  <si>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</si>
  <si>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</si>
  <si>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</si>
  <si>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</si>
  <si>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</si>
  <si>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</si>
  <si>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</si>
  <si>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</si>
  <si>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</si>
  <si>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</si>
  <si>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</si>
  <si>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</si>
  <si>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</si>
  <si>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</si>
  <si>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</si>
  <si>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</si>
  <si>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</si>
  <si>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</si>
  <si>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</si>
  <si>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</si>
  <si>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</si>
  <si>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</si>
  <si>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</si>
  <si>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</si>
  <si>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</si>
  <si>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</si>
  <si>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</si>
  <si>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</si>
  <si>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</si>
  <si>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</si>
  <si>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</si>
  <si>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</si>
  <si>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</si>
  <si>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</si>
  <si>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</si>
  <si>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</si>
  <si>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</si>
  <si>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</si>
  <si>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</si>
  <si>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</si>
  <si>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</si>
  <si>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</si>
  <si>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</si>
  <si>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</si>
  <si>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</si>
  <si>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</si>
  <si>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</si>
  <si>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</si>
  <si>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</si>
  <si>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</si>
  <si>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</si>
  <si>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</si>
  <si>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</si>
  <si>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</si>
  <si>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</si>
  <si>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</si>
  <si>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</si>
  <si>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</si>
  <si>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</si>
  <si>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</si>
  <si>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</si>
  <si>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</si>
  <si>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</si>
  <si>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</si>
  <si>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</si>
  <si>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</si>
  <si>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</si>
  <si>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</si>
  <si>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</si>
  <si>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</si>
  <si>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</si>
  <si>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</si>
  <si>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</si>
  <si>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</si>
  <si>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</si>
  <si>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</si>
  <si>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</si>
  <si>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</si>
  <si>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</si>
  <si>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</si>
  <si>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</si>
  <si>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</si>
  <si>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</si>
  <si>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</si>
  <si>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</si>
  <si>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</si>
  <si>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</si>
  <si>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</si>
  <si>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</si>
  <si>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</si>
  <si>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</si>
  <si>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</si>
  <si>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</si>
  <si>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</si>
  <si>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</si>
  <si>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</si>
  <si>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</si>
  <si>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</si>
  <si>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</si>
  <si>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</si>
  <si>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</si>
  <si>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</si>
  <si>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</si>
  <si>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</si>
  <si>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</si>
  <si>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</si>
  <si>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</si>
  <si>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</si>
  <si>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</si>
  <si>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</si>
  <si>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</si>
  <si>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</si>
  <si>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</si>
  <si>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</si>
  <si>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</si>
  <si>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</si>
  <si>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</si>
  <si>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</si>
  <si>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</si>
  <si>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</si>
  <si>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</si>
  <si>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</si>
  <si>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</si>
  <si>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</si>
  <si>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</si>
  <si>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</si>
  <si>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</si>
  <si>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</si>
  <si>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</si>
  <si>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</si>
  <si>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</si>
  <si>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</si>
  <si>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</si>
  <si>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</si>
  <si>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</si>
  <si>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</si>
  <si>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</si>
  <si>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</si>
  <si>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</si>
  <si>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</si>
  <si>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</si>
  <si>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</si>
  <si>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</si>
  <si>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</si>
  <si>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</si>
  <si>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</si>
  <si>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</si>
  <si>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</si>
  <si>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</si>
  <si>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</si>
  <si>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</si>
  <si>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</si>
  <si>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</si>
  <si>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</si>
  <si>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</si>
  <si>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</si>
  <si>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</si>
  <si>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</si>
  <si>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</si>
  <si>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</si>
  <si>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</si>
  <si>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</si>
  <si>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</si>
  <si>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</si>
  <si>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</si>
  <si>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</si>
  <si>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</si>
  <si>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</si>
  <si>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</si>
  <si>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</si>
  <si>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</si>
  <si>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</si>
  <si>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</si>
  <si>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</si>
  <si>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</si>
  <si>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</si>
  <si>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</si>
  <si>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</si>
  <si>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</si>
  <si>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</si>
  <si>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</si>
  <si>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</si>
  <si>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</si>
  <si>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</si>
  <si>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</si>
  <si>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</si>
  <si>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</si>
  <si>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</si>
  <si>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</si>
  <si>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</si>
  <si>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</si>
  <si>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</si>
  <si>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</si>
  <si>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</si>
  <si>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</si>
  <si>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</si>
  <si>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</si>
  <si>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</si>
  <si>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</si>
  <si>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</si>
  <si>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</si>
  <si>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</si>
  <si>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</si>
  <si>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</si>
  <si>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</si>
  <si>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</si>
  <si>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</si>
  <si>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</si>
  <si>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</si>
  <si>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</si>
  <si>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</si>
  <si>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</si>
  <si>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</si>
  <si>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</si>
  <si>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</si>
  <si>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</si>
  <si>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</si>
  <si>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</si>
  <si>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</si>
  <si>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</si>
  <si>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</si>
  <si>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</si>
  <si>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</si>
  <si>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</si>
  <si>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</si>
  <si>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</si>
  <si>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</si>
  <si>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</si>
  <si>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</si>
  <si>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</si>
  <si>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</si>
  <si>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</si>
  <si>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</si>
  <si>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</si>
  <si>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</si>
  <si>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</si>
  <si>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</si>
  <si>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</si>
  <si>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</si>
  <si>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</si>
  <si>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</si>
  <si>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</si>
  <si>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</si>
  <si>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</si>
  <si>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</si>
  <si>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</si>
  <si>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</si>
  <si>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</si>
  <si>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</si>
  <si>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</si>
  <si>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</si>
  <si>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</si>
  <si>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</si>
  <si>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</si>
  <si>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</si>
  <si>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</si>
  <si>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</si>
  <si>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</si>
  <si>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</si>
  <si>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</si>
  <si>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</si>
  <si>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</si>
  <si>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</si>
  <si>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</si>
  <si>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</si>
  <si>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</si>
  <si>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</si>
  <si>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</si>
  <si>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</si>
  <si>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</si>
  <si>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</si>
  <si>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</si>
  <si>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</si>
  <si>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</si>
  <si>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</si>
  <si>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</si>
  <si>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</si>
  <si>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</si>
  <si>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</si>
  <si>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</si>
  <si>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</si>
  <si>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</si>
  <si>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</si>
  <si>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</si>
  <si>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</si>
  <si>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</si>
  <si>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</si>
  <si>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</si>
  <si>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</si>
  <si>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</si>
  <si>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</si>
  <si>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</si>
  <si>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</si>
  <si>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</si>
  <si>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</si>
  <si>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</si>
  <si>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</si>
  <si>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</si>
  <si>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</si>
  <si>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</si>
  <si>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</si>
  <si>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</si>
  <si>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</si>
  <si>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</si>
  <si>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</si>
  <si>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</si>
  <si>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</si>
  <si>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</si>
  <si>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</si>
  <si>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</si>
  <si>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</si>
  <si>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</si>
  <si>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</si>
  <si>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</si>
  <si>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</si>
  <si>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</si>
  <si>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</si>
  <si>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</si>
  <si>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</si>
  <si>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</si>
  <si>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</si>
  <si>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</si>
  <si>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</si>
  <si>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</si>
  <si>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</si>
  <si>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</si>
  <si>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</si>
  <si>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</si>
  <si>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</si>
  <si>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</si>
  <si>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</si>
  <si>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</si>
  <si>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</si>
  <si>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</si>
  <si>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</si>
  <si>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</si>
  <si>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</si>
  <si>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</si>
  <si>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</si>
  <si>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</si>
  <si>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</si>
  <si>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</si>
  <si>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</si>
  <si>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</si>
  <si>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</si>
  <si>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</si>
  <si>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</si>
  <si>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</si>
  <si>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</si>
  <si>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</si>
  <si>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</si>
  <si>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</si>
  <si>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</si>
  <si>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</si>
  <si>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</si>
  <si>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</si>
  <si>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</si>
  <si>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</si>
  <si>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</si>
  <si>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</si>
  <si>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</si>
  <si>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</si>
  <si>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</si>
  <si>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</si>
  <si>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</si>
  <si>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</si>
  <si>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</si>
  <si>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</si>
  <si>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</si>
  <si>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</si>
  <si>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</si>
  <si>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</si>
  <si>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</si>
  <si>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</si>
  <si>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</si>
  <si>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</si>
  <si>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</si>
  <si>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</si>
  <si>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</si>
  <si>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</si>
  <si>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</si>
  <si>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</si>
  <si>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</si>
  <si>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</si>
  <si>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</si>
  <si>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</si>
  <si>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</si>
  <si>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</si>
  <si>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</si>
  <si>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</si>
  <si>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</si>
  <si>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</si>
  <si>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</si>
  <si>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</si>
  <si>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</si>
  <si>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</si>
  <si>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</si>
  <si>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</si>
  <si>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</si>
  <si>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</si>
  <si>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</si>
  <si>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</si>
  <si>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</si>
  <si>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</si>
  <si>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</si>
  <si>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</si>
  <si>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</si>
  <si>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</si>
  <si>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</si>
  <si>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</si>
  <si>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</si>
  <si>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</si>
  <si>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</si>
  <si>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</si>
  <si>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</si>
  <si>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</si>
  <si>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</si>
  <si>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</si>
  <si>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</si>
  <si>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</si>
  <si>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</si>
  <si>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</si>
  <si>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</si>
  <si>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</si>
  <si>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</si>
  <si>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</si>
  <si>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</si>
  <si>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</si>
  <si>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</si>
  <si>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</si>
  <si>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</si>
  <si>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</si>
  <si>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</si>
  <si>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</si>
  <si>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</si>
  <si>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</si>
  <si>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</si>
  <si>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</si>
  <si>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</si>
  <si>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</si>
  <si>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</si>
  <si>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</si>
  <si>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</si>
  <si>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</si>
  <si>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</si>
  <si>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</si>
  <si>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</si>
  <si>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</si>
  <si>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</si>
  <si>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</si>
  <si>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</si>
  <si>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</si>
  <si>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</si>
  <si>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</si>
  <si>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</si>
  <si>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</si>
  <si>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</si>
  <si>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</si>
  <si>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</si>
  <si>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</si>
  <si>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</si>
  <si>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</si>
  <si>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</si>
  <si>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</si>
  <si>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</si>
  <si>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</si>
  <si>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</si>
  <si>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</si>
  <si>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</si>
  <si>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</si>
  <si>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</si>
  <si>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</si>
  <si>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</si>
  <si>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</si>
  <si>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</si>
  <si>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</si>
  <si>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</si>
  <si>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</si>
  <si>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</si>
  <si>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</si>
  <si>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</si>
  <si>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</si>
  <si>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</si>
  <si>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</si>
  <si>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</si>
  <si>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</si>
  <si>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</si>
  <si>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</si>
  <si>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</si>
  <si>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</si>
  <si>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</si>
  <si>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</si>
  <si>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</si>
  <si>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</si>
  <si>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</si>
  <si>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</si>
  <si>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</si>
  <si>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</si>
  <si>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</si>
  <si>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</si>
  <si>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</si>
  <si>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</si>
  <si>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</si>
  <si>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</si>
  <si>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</si>
  <si>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</si>
  <si>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</si>
  <si>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</si>
  <si>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</si>
  <si>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</si>
  <si>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</si>
  <si>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</si>
  <si>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</si>
  <si>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</si>
  <si>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</si>
  <si>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</si>
  <si>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</si>
  <si>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</si>
  <si>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</si>
  <si>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</si>
  <si>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</si>
  <si>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</si>
  <si>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</si>
  <si>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</si>
  <si>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</si>
  <si>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</si>
  <si>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</si>
  <si>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</si>
  <si>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</si>
  <si>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</si>
  <si>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</si>
  <si>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</si>
  <si>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</si>
  <si>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</si>
  <si>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</si>
  <si>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</si>
  <si>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</si>
  <si>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</si>
  <si>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</si>
  <si>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</si>
  <si>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</si>
  <si>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</si>
  <si>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</si>
  <si>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</si>
  <si>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</si>
  <si>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</si>
  <si>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</si>
  <si>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</si>
  <si>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</si>
  <si>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</si>
  <si>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</si>
  <si>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</si>
  <si>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</si>
  <si>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</si>
  <si>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</si>
  <si>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</si>
  <si>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</si>
  <si>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</si>
  <si>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</si>
  <si>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</si>
  <si>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</si>
  <si>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</si>
  <si>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</si>
  <si>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</si>
  <si>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</si>
  <si>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</si>
  <si>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</si>
  <si>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</si>
  <si>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</si>
  <si>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</si>
  <si>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</si>
  <si>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</si>
  <si>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</si>
  <si>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</si>
  <si>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</si>
  <si>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</si>
  <si>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</si>
  <si>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</si>
  <si>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</si>
  <si>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</si>
  <si>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</si>
  <si>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</si>
  <si>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</si>
  <si>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</si>
  <si>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</si>
  <si>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</si>
  <si>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</si>
  <si>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</si>
  <si>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</si>
  <si>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</si>
  <si>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</si>
  <si>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</si>
  <si>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</si>
  <si>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</si>
  <si>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</si>
  <si>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</si>
  <si>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</si>
  <si>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</si>
  <si>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</si>
  <si>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</si>
  <si>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</si>
  <si>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</si>
  <si>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</si>
  <si>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</si>
  <si>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</si>
  <si>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</si>
  <si>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</si>
  <si>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</si>
  <si>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</si>
  <si>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</si>
  <si>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</si>
  <si>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</si>
  <si>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</si>
  <si>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</si>
  <si>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</si>
  <si>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</si>
  <si>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</si>
  <si>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</si>
  <si>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</si>
  <si>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</si>
  <si>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</si>
  <si>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</si>
  <si>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</si>
  <si>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</si>
  <si>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</si>
  <si>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</si>
  <si>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</si>
  <si>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</si>
  <si>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</si>
  <si>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</si>
  <si>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</si>
  <si>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</si>
  <si>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</si>
  <si>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</si>
  <si>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</si>
  <si>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</si>
  <si>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</si>
  <si>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</si>
  <si>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</si>
  <si>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</si>
  <si>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</si>
  <si>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</si>
  <si>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</si>
  <si>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</si>
  <si>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</si>
  <si>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</si>
  <si>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</si>
  <si>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</si>
  <si>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</si>
  <si>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</si>
  <si>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</si>
  <si>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</si>
  <si>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</si>
  <si>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</si>
  <si>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</si>
  <si>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</si>
  <si>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</si>
  <si>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</si>
  <si>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</si>
  <si>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</si>
  <si>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</si>
  <si>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</si>
  <si>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</si>
  <si>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</si>
  <si>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</si>
  <si>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</si>
  <si>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</si>
  <si>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</si>
  <si>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</si>
  <si>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</si>
  <si>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</si>
  <si>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</si>
  <si>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</si>
  <si>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</si>
  <si>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</si>
  <si>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</si>
  <si>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</si>
  <si>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</si>
  <si>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</si>
  <si>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</si>
  <si>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</si>
  <si>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</si>
  <si>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</si>
  <si>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</si>
  <si>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</si>
  <si>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</si>
  <si>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</si>
  <si>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</si>
  <si>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</si>
  <si>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</si>
  <si>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</si>
  <si>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</si>
  <si>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</si>
  <si>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</si>
  <si>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</si>
  <si>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</si>
  <si>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</si>
  <si>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</si>
  <si>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</si>
  <si>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</si>
  <si>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</si>
  <si>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</si>
  <si>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</si>
  <si>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</si>
  <si>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</si>
  <si>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</si>
  <si>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</si>
  <si>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</si>
  <si>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</si>
  <si>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</si>
  <si>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</si>
  <si>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</si>
  <si>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</si>
  <si>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</si>
  <si>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</si>
  <si>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</si>
  <si>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</si>
  <si>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</si>
  <si>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</si>
  <si>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</si>
  <si>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</si>
  <si>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</si>
  <si>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</si>
  <si>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</si>
  <si>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</si>
  <si>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</si>
  <si>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</si>
  <si>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</si>
  <si>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</si>
  <si>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</si>
  <si>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</si>
  <si>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</si>
  <si>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</si>
  <si>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</si>
  <si>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</si>
  <si>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</si>
  <si>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</si>
  <si>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</si>
  <si>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</si>
  <si>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</si>
  <si>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</si>
  <si>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</si>
  <si>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</si>
  <si>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</si>
  <si>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</si>
  <si>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</si>
  <si>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</si>
  <si>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</si>
  <si>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</si>
  <si>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</si>
  <si>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</si>
  <si>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</si>
  <si>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</si>
  <si>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</si>
  <si>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</si>
  <si>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</si>
  <si>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</si>
  <si>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</si>
  <si>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</si>
  <si>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</si>
  <si>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</si>
  <si>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</si>
  <si>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</si>
  <si>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</si>
  <si>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</si>
  <si>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</si>
  <si>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</si>
  <si>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</si>
  <si>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</si>
  <si>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</si>
  <si>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</si>
  <si>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</si>
  <si>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</si>
  <si>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</si>
  <si>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</si>
  <si>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</si>
  <si>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</si>
  <si>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</si>
  <si>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</si>
  <si>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</si>
  <si>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</si>
  <si>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</si>
  <si>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</si>
  <si>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</si>
  <si>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</si>
  <si>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</si>
  <si>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</si>
  <si>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</si>
  <si>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</si>
  <si>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</si>
  <si>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</si>
  <si>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</si>
  <si>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</si>
  <si>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</si>
  <si>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</si>
  <si>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</si>
  <si>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</si>
  <si>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</si>
  <si>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</si>
  <si>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</si>
  <si>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</si>
  <si>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</si>
  <si>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</si>
  <si>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</si>
  <si>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</si>
  <si>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</si>
  <si>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</si>
  <si>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</si>
  <si>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</si>
  <si>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</si>
  <si>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</si>
  <si>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</si>
  <si>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</si>
  <si>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</si>
  <si>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</si>
  <si>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</si>
  <si>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</si>
  <si>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</si>
  <si>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</si>
  <si>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</si>
  <si>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</si>
  <si>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</si>
  <si>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</si>
  <si>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</si>
  <si>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</si>
  <si>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</si>
  <si>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</si>
  <si>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</si>
  <si>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</si>
  <si>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</si>
  <si>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</si>
  <si>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</si>
  <si>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</si>
  <si>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</si>
  <si>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</si>
  <si>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</si>
  <si>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</si>
  <si>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</si>
  <si>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</si>
  <si>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</si>
  <si>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</si>
  <si>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</si>
  <si>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</si>
  <si>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</si>
  <si>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</si>
  <si>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</si>
  <si>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</si>
  <si>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</si>
  <si>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</si>
  <si>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</si>
  <si>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</si>
  <si>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</si>
  <si>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</si>
  <si>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</si>
  <si>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</si>
  <si>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</si>
  <si>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</si>
  <si>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</si>
  <si>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</si>
  <si>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</si>
  <si>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</si>
  <si>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</si>
  <si>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</si>
  <si>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</si>
  <si>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</si>
  <si>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</si>
  <si>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</si>
  <si>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</si>
  <si>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</si>
  <si>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</si>
  <si>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</si>
  <si>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</si>
  <si>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</si>
  <si>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</si>
  <si>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</si>
  <si>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</si>
  <si>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</si>
  <si>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</si>
  <si>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</si>
  <si>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</si>
  <si>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</si>
  <si>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</si>
  <si>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</si>
  <si>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</si>
  <si>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</si>
  <si>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</si>
  <si>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</si>
  <si>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</si>
  <si>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</si>
  <si>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</si>
  <si>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</si>
  <si>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</si>
  <si>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</si>
  <si>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</si>
  <si>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</si>
  <si>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</si>
  <si>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</si>
  <si>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</si>
  <si>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</si>
  <si>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</si>
  <si>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</si>
  <si>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</si>
  <si>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</si>
  <si>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</si>
  <si>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</si>
  <si>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</si>
  <si>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</si>
  <si>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</si>
  <si>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</si>
  <si>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</si>
  <si>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</si>
  <si>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</si>
  <si>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</si>
  <si>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</si>
  <si>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</si>
  <si>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</si>
  <si>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</si>
  <si>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</si>
  <si>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</si>
  <si>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</si>
  <si>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</si>
  <si>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</si>
  <si>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</si>
  <si>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</si>
  <si>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</si>
  <si>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</si>
  <si>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</si>
  <si>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</si>
  <si>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</si>
  <si>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</si>
  <si>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</si>
  <si>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</si>
  <si>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</si>
  <si>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</si>
  <si>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</si>
  <si>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</si>
  <si>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</si>
  <si>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</si>
  <si>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</si>
  <si>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</si>
  <si>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</si>
  <si>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</si>
  <si>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</si>
  <si>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</si>
  <si>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</si>
  <si>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</si>
  <si>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</si>
  <si>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</si>
  <si>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</si>
  <si>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</si>
  <si>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</si>
  <si>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</si>
  <si>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</si>
  <si>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</si>
  <si>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</si>
  <si>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</si>
  <si>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</si>
  <si>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</si>
  <si>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</si>
  <si>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</si>
  <si>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</si>
  <si>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</si>
  <si>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</si>
  <si>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</si>
  <si>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</si>
  <si>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</si>
  <si>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</si>
  <si>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</si>
  <si>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</si>
  <si>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</si>
  <si>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</si>
  <si>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</si>
  <si>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</si>
  <si>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</si>
  <si>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</si>
  <si>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</si>
  <si>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</si>
  <si>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</si>
  <si>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</si>
  <si>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</si>
  <si>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</si>
  <si>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</si>
  <si>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</si>
  <si>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</si>
  <si>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</si>
  <si>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</si>
  <si>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</si>
  <si>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</si>
  <si>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</si>
  <si>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</si>
  <si>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</si>
  <si>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</si>
  <si>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</si>
  <si>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</si>
  <si>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</si>
  <si>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</si>
  <si>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</si>
  <si>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</si>
  <si>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</si>
  <si>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</si>
  <si>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</si>
  <si>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</si>
  <si>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</si>
  <si>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</si>
  <si>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</si>
  <si>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</si>
  <si>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</si>
  <si>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</si>
  <si>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</si>
  <si>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</si>
  <si>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</si>
  <si>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</si>
  <si>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</si>
  <si>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</si>
  <si>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</si>
  <si>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</si>
  <si>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</si>
  <si>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</si>
  <si>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</si>
  <si>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</si>
  <si>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</si>
  <si>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</si>
  <si>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</si>
  <si>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</si>
  <si>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</si>
  <si>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</si>
  <si>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</si>
  <si>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</si>
  <si>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</si>
  <si>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</si>
  <si>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</si>
  <si>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</si>
  <si>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</si>
  <si>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</si>
  <si>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</si>
  <si>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</si>
  <si>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</si>
  <si>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</si>
  <si>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</si>
  <si>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</si>
  <si>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</si>
  <si>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</si>
  <si>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</si>
  <si>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</si>
  <si>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</si>
  <si>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</si>
  <si>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</si>
  <si>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</si>
  <si>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</si>
  <si>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</si>
  <si>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</si>
  <si>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</si>
  <si>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</si>
  <si>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</si>
  <si>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</si>
  <si>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</si>
  <si>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</si>
  <si>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</si>
  <si>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</si>
  <si>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</si>
  <si>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</si>
  <si>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</si>
  <si>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</si>
  <si>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</si>
  <si>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</si>
  <si>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</si>
  <si>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</si>
  <si>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</si>
  <si>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</si>
  <si>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</si>
  <si>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</si>
  <si>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</si>
  <si>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</si>
  <si>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</si>
  <si>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</si>
  <si>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</si>
  <si>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</si>
  <si>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</si>
  <si>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</si>
  <si>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</si>
  <si>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</si>
  <si>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</si>
  <si>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</si>
  <si>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</si>
  <si>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</si>
  <si>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</si>
  <si>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</si>
  <si>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</si>
  <si>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</si>
  <si>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</si>
  <si>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</si>
  <si>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</si>
  <si>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</si>
  <si>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</si>
  <si>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</si>
  <si>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</si>
  <si>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</si>
  <si>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</si>
  <si>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</si>
  <si>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</si>
  <si>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</si>
  <si>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</si>
  <si>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</si>
  <si>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</si>
  <si>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</si>
  <si>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</si>
  <si>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</si>
  <si>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</si>
  <si>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</si>
  <si>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</si>
  <si>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</si>
  <si>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</si>
  <si>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</si>
  <si>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</si>
  <si>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</si>
  <si>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</si>
  <si>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</si>
  <si>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</si>
  <si>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</si>
  <si>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</si>
  <si>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</si>
  <si>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</si>
  <si>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</si>
  <si>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</si>
  <si>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</si>
  <si>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</si>
  <si>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</si>
  <si>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</si>
  <si>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</si>
  <si>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</si>
  <si>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</si>
  <si>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</si>
  <si>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</si>
  <si>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</si>
  <si>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</si>
  <si>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</si>
  <si>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</si>
  <si>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</si>
  <si>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</si>
  <si>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</si>
  <si>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</si>
  <si>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</si>
  <si>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</si>
  <si>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</si>
  <si>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</si>
  <si>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</si>
  <si>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</si>
  <si>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</si>
  <si>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</si>
  <si>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</si>
  <si>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</si>
  <si>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</si>
  <si>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</si>
  <si>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</si>
  <si>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</si>
  <si>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</si>
  <si>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</si>
  <si>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</si>
  <si>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</si>
  <si>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</si>
  <si>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</si>
  <si>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</si>
  <si>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</si>
  <si>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</si>
  <si>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</si>
  <si>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</si>
  <si>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</si>
  <si>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</si>
  <si>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</si>
  <si>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</si>
  <si>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</si>
  <si>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</si>
  <si>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</si>
  <si>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</si>
  <si>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</si>
  <si>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</si>
  <si>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</si>
  <si>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</si>
  <si>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</si>
  <si>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</si>
  <si>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</si>
  <si>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</si>
  <si>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</si>
  <si>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</si>
  <si>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</si>
  <si>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</si>
  <si>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</si>
  <si>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</si>
  <si>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</si>
  <si>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</si>
  <si>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</si>
  <si>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</si>
  <si>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</si>
  <si>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</si>
  <si>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</si>
  <si>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</si>
  <si>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</si>
  <si>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</si>
  <si>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</si>
  <si>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</si>
  <si>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</si>
  <si>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</si>
  <si>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</si>
  <si>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</si>
  <si>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</si>
  <si>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</si>
  <si>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</si>
  <si>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</si>
  <si>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</si>
  <si>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</si>
  <si>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</si>
  <si>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</si>
  <si>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</si>
  <si>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</si>
  <si>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</si>
  <si>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</si>
  <si>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</si>
  <si>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</si>
  <si>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</si>
  <si>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</si>
  <si>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</si>
  <si>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</si>
  <si>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</si>
  <si>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</si>
  <si>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</si>
  <si>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</si>
  <si>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</si>
  <si>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</si>
  <si>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</si>
  <si>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</si>
  <si>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</si>
  <si>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</si>
  <si>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</si>
  <si>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</si>
  <si>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</si>
  <si>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</si>
  <si>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</si>
  <si>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</si>
  <si>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</si>
  <si>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</si>
  <si>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</si>
  <si>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</si>
  <si>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</si>
  <si>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</si>
  <si>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</si>
  <si>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</si>
  <si>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</si>
  <si>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</si>
  <si>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</si>
  <si>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</si>
  <si>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</si>
  <si>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</si>
  <si>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</si>
  <si>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</si>
  <si>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</si>
  <si>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</si>
  <si>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</si>
  <si>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</si>
  <si>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</si>
  <si>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</si>
  <si>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</si>
  <si>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</si>
  <si>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</si>
  <si>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</si>
  <si>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</si>
  <si>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</si>
  <si>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</si>
  <si>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</si>
  <si>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</si>
  <si>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</si>
  <si>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</si>
  <si>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</si>
  <si>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</si>
  <si>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</si>
  <si>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</si>
  <si>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</si>
  <si>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</si>
  <si>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</si>
  <si>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</si>
  <si>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</si>
  <si>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</si>
  <si>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</si>
  <si>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</si>
  <si>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</si>
  <si>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</si>
  <si>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</si>
  <si>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</si>
  <si>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</si>
  <si>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</si>
  <si>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</si>
  <si>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</si>
  <si>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</si>
  <si>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</si>
  <si>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</si>
  <si>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</si>
  <si>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</si>
  <si>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</si>
  <si>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</si>
  <si>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</si>
  <si>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</si>
  <si>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</si>
  <si>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</si>
  <si>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</si>
  <si>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</si>
  <si>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</si>
  <si>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</si>
  <si>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</si>
  <si>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</si>
  <si>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</si>
  <si>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</si>
  <si>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</si>
  <si>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</si>
  <si>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</si>
  <si>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</si>
  <si>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</si>
  <si>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</si>
  <si>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</si>
  <si>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</si>
  <si>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</si>
  <si>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</si>
  <si>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</si>
  <si>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</si>
  <si>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</si>
  <si>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</si>
  <si>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</si>
  <si>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</si>
  <si>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</si>
  <si>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</si>
  <si>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</si>
  <si>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</si>
  <si>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</si>
  <si>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</si>
  <si>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</si>
  <si>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</si>
  <si>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</si>
  <si>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</si>
  <si>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</si>
  <si>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</si>
  <si>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</si>
  <si>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</si>
  <si>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</si>
  <si>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</si>
  <si>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</si>
  <si>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</si>
  <si>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</si>
  <si>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</si>
  <si>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</si>
  <si>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</si>
  <si>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</si>
  <si>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</si>
  <si>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</si>
  <si>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</si>
  <si>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</si>
  <si>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</si>
  <si>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</si>
  <si>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</si>
  <si>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</si>
  <si>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</si>
  <si>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</si>
  <si>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</si>
  <si>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</si>
  <si>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</si>
  <si>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</si>
  <si>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</si>
  <si>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</si>
  <si>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</si>
  <si>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</si>
  <si>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</si>
  <si>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</si>
  <si>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</si>
  <si>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</si>
  <si>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</si>
  <si>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</si>
  <si>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</si>
  <si>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</si>
  <si>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</si>
  <si>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</si>
  <si>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</si>
  <si>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</si>
  <si>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</si>
  <si>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</si>
  <si>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</si>
  <si>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</si>
  <si>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</si>
  <si>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</si>
  <si>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</si>
  <si>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</si>
  <si>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</si>
  <si>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</si>
  <si>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</si>
  <si>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</si>
  <si>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</si>
  <si>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</si>
  <si>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</si>
  <si>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</si>
  <si>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</si>
  <si>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</si>
  <si>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</si>
  <si>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</si>
  <si>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</si>
  <si>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</si>
  <si>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</si>
  <si>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</si>
  <si>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</si>
  <si>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</si>
  <si>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</si>
  <si>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</si>
  <si>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</si>
  <si>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</si>
  <si>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</si>
  <si>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</si>
  <si>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</si>
  <si>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</si>
  <si>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</si>
  <si>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</si>
  <si>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</si>
  <si>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</si>
  <si>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</si>
  <si>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</si>
  <si>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</si>
  <si>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</si>
  <si>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</si>
  <si>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</si>
  <si>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</si>
  <si>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</si>
  <si>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</si>
  <si>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</si>
  <si>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</si>
  <si>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</si>
  <si>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</si>
  <si>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</si>
  <si>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</si>
  <si>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</si>
  <si>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</si>
  <si>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</si>
  <si>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</si>
  <si>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</si>
  <si>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</si>
  <si>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</si>
  <si>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</si>
  <si>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</si>
  <si>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</si>
  <si>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</si>
  <si>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</si>
  <si>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</si>
  <si>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</si>
  <si>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</si>
  <si>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</si>
  <si>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</si>
  <si>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</si>
  <si>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</si>
  <si>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</si>
  <si>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</si>
  <si>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</si>
  <si>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</si>
  <si>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</si>
  <si>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</si>
  <si>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</si>
  <si>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</si>
  <si>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</si>
  <si>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</si>
  <si>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</si>
  <si>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</si>
  <si>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</si>
  <si>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</si>
  <si>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</si>
  <si>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</si>
  <si>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</si>
  <si>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</si>
  <si>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</si>
  <si>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</si>
  <si>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</si>
  <si>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</si>
  <si>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</si>
  <si>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</si>
  <si>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</si>
  <si>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</si>
  <si>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</si>
  <si>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</si>
  <si>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</si>
  <si>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</si>
  <si>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</si>
  <si>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</si>
  <si>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</si>
  <si>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</si>
  <si>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</si>
  <si>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</si>
  <si>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</si>
  <si>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</si>
  <si>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</si>
  <si>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</si>
  <si>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</si>
  <si>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</si>
  <si>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</si>
  <si>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</si>
  <si>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</si>
  <si>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</si>
  <si>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</si>
  <si>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</si>
  <si>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</si>
  <si>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</si>
  <si>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</si>
  <si>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</si>
  <si>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</si>
  <si>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</si>
  <si>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</si>
  <si>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</si>
  <si>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</si>
  <si>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</si>
  <si>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</si>
  <si>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</si>
  <si>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</si>
  <si>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</si>
  <si>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</si>
  <si>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</si>
  <si>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</si>
  <si>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</si>
  <si>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</si>
  <si>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</si>
  <si>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</si>
  <si>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</si>
  <si>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</si>
  <si>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</si>
  <si>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</si>
  <si>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</si>
  <si>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</si>
  <si>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</si>
  <si>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</si>
  <si>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</si>
  <si>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</si>
  <si>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</si>
  <si>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</si>
  <si>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</si>
  <si>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</si>
  <si>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</si>
  <si>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</si>
  <si>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</si>
  <si>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</si>
  <si>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</si>
  <si>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</si>
  <si>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</si>
  <si>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</si>
  <si>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</si>
  <si>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</si>
  <si>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</si>
  <si>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</si>
  <si>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</si>
  <si>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</si>
  <si>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</si>
  <si>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</si>
  <si>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</si>
  <si>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</si>
  <si>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</si>
  <si>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</si>
  <si>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</si>
  <si>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</si>
  <si>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</si>
  <si>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</si>
  <si>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</si>
  <si>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</si>
  <si>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</si>
  <si>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</si>
  <si>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</si>
  <si>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</si>
  <si>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</si>
  <si>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</si>
  <si>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</si>
  <si>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</si>
  <si>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</si>
  <si>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</si>
  <si>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</si>
  <si>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</si>
  <si>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</si>
  <si>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</si>
  <si>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</si>
  <si>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</si>
  <si>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</si>
  <si>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</si>
  <si>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</si>
  <si>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</si>
  <si>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</si>
  <si>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</si>
  <si>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</si>
  <si>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</si>
  <si>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</si>
  <si>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</si>
  <si>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</si>
  <si>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</si>
  <si>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</si>
  <si>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</si>
  <si>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</si>
  <si>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</si>
  <si>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</si>
  <si>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</si>
  <si>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</si>
  <si>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</si>
  <si>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</si>
  <si>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</si>
  <si>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</si>
  <si>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</si>
  <si>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</si>
  <si>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</si>
  <si>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</si>
  <si>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</si>
  <si>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</si>
  <si>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</si>
  <si>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</si>
  <si>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</si>
  <si>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</si>
  <si>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</si>
  <si>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</si>
  <si>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</si>
  <si>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</si>
  <si>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</si>
  <si>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</si>
  <si>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</si>
  <si>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</si>
  <si>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</si>
  <si>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</si>
  <si>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</si>
  <si>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</si>
  <si>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</si>
  <si>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</si>
  <si>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</si>
  <si>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</si>
  <si>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</si>
  <si>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</si>
  <si>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</si>
  <si>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</si>
  <si>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</si>
  <si>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</si>
  <si>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</si>
  <si>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</si>
  <si>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</si>
  <si>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</si>
  <si>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</si>
  <si>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</si>
  <si>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</si>
  <si>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</si>
  <si>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</si>
  <si>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</si>
  <si>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</si>
  <si>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</si>
  <si>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</si>
  <si>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</si>
  <si>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</si>
  <si>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</si>
  <si>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</si>
  <si>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</si>
  <si>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</si>
  <si>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</si>
  <si>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</si>
  <si>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</si>
  <si>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</si>
  <si>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</si>
  <si>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</si>
  <si>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</si>
  <si>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</si>
  <si>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</si>
  <si>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</si>
  <si>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</si>
  <si>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</si>
  <si>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</si>
  <si>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</si>
  <si>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</si>
  <si>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</si>
  <si>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</si>
  <si>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</si>
  <si>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</si>
  <si>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</si>
  <si>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</si>
  <si>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</si>
  <si>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</si>
  <si>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</si>
  <si>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</si>
  <si>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</si>
  <si>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</si>
  <si>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</si>
  <si>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</si>
  <si>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</si>
  <si>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</si>
  <si>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</si>
  <si>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</si>
  <si>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</si>
  <si>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</si>
  <si>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</si>
  <si>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</si>
  <si>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</si>
  <si>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</si>
  <si>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</si>
  <si>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</si>
  <si>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</si>
  <si>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</si>
  <si>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</si>
  <si>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</si>
  <si>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</si>
  <si>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</si>
  <si>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</si>
  <si>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</si>
  <si>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</si>
  <si>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</si>
  <si>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</si>
  <si>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</si>
  <si>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</si>
  <si>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</si>
  <si>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</si>
  <si>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</si>
  <si>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</si>
  <si>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</si>
  <si>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</si>
  <si>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</si>
  <si>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</si>
  <si>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</si>
  <si>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</si>
  <si>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</si>
  <si>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</si>
  <si>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</si>
  <si>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</si>
  <si>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</si>
  <si>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</si>
  <si>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</si>
  <si>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</si>
  <si>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</si>
  <si>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</si>
  <si>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</si>
  <si>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</si>
  <si>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</si>
  <si>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</si>
  <si>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</si>
  <si>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</si>
  <si>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</si>
  <si>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</si>
  <si>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</si>
  <si>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</si>
  <si>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</si>
  <si>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</si>
  <si>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</si>
  <si>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</si>
  <si>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</si>
  <si>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</si>
  <si>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</si>
  <si>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</si>
  <si>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</si>
  <si>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</si>
  <si>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</si>
  <si>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</si>
  <si>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</si>
  <si>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</si>
  <si>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</si>
  <si>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</si>
  <si>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</si>
  <si>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</si>
  <si>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</si>
  <si>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</si>
  <si>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</si>
  <si>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</si>
  <si>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</si>
  <si>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</si>
  <si>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</si>
  <si>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</si>
  <si>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</si>
  <si>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</si>
  <si>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</si>
  <si>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</si>
  <si>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</si>
  <si>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</si>
  <si>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</si>
  <si>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</si>
  <si>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</si>
  <si>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</si>
  <si>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</si>
  <si>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</si>
  <si>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</si>
  <si>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</si>
  <si>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</si>
  <si>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</si>
  <si>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</si>
  <si>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</si>
  <si>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</si>
  <si>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</si>
  <si>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</si>
  <si>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</si>
  <si>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</si>
  <si>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</si>
  <si>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</si>
  <si>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</si>
  <si>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</si>
  <si>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</si>
  <si>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</si>
  <si>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</si>
  <si>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</si>
  <si>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</si>
  <si>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</si>
  <si>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</si>
  <si>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</si>
  <si>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</si>
  <si>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</si>
  <si>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</si>
  <si>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</si>
  <si>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</si>
  <si>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</si>
  <si>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</si>
  <si>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</si>
  <si>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</si>
  <si>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</si>
  <si>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</si>
  <si>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</si>
  <si>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</si>
  <si>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</si>
  <si>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</si>
  <si>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</si>
  <si>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</si>
  <si>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</si>
  <si>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</si>
  <si>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</si>
  <si>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</si>
  <si>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</si>
  <si>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</si>
  <si>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</si>
  <si>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</si>
  <si>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</si>
  <si>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</si>
  <si>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</si>
  <si>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</si>
  <si>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</si>
  <si>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</si>
  <si>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</si>
  <si>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</si>
  <si>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</si>
  <si>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</si>
  <si>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</si>
  <si>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</si>
  <si>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</si>
  <si>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</si>
  <si>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</si>
  <si>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</si>
  <si>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</si>
  <si>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</si>
  <si>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</si>
  <si>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</si>
  <si>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</si>
  <si>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</si>
  <si>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</si>
  <si>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</si>
  <si>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</si>
  <si>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</si>
  <si>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</si>
  <si>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</si>
  <si>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</si>
  <si>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</si>
  <si>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</si>
  <si>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</si>
  <si>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</si>
  <si>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</si>
  <si>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</si>
  <si>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</si>
  <si>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</si>
  <si>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</si>
  <si>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</si>
  <si>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</si>
  <si>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</si>
  <si>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</si>
  <si>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</si>
  <si>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</si>
  <si>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</si>
  <si>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</si>
  <si>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</si>
  <si>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</si>
  <si>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</si>
  <si>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</si>
  <si>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</si>
  <si>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</si>
  <si>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</si>
  <si>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</si>
  <si>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</si>
  <si>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</si>
  <si>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</si>
  <si>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</si>
  <si>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</si>
  <si>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</si>
  <si>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</si>
  <si>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</si>
  <si>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</si>
  <si>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</si>
  <si>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</si>
  <si>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</si>
  <si>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</si>
  <si>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</si>
  <si>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</si>
  <si>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</si>
  <si>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</si>
  <si>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</si>
  <si>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</si>
  <si>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</si>
  <si>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</si>
  <si>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</si>
  <si>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</si>
  <si>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</si>
  <si>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</si>
  <si>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</si>
  <si>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</si>
  <si>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</si>
  <si>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</si>
  <si>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</si>
  <si>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</si>
  <si>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</si>
  <si>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</si>
  <si>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</si>
  <si>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</si>
  <si>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</si>
  <si>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</si>
  <si>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</si>
  <si>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</si>
  <si>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</si>
  <si>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</si>
  <si>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</si>
  <si>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</si>
  <si>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</si>
  <si>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</si>
  <si>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</si>
  <si>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</si>
  <si>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</si>
  <si>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</si>
  <si>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</si>
  <si>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</si>
  <si>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</si>
  <si>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</si>
  <si>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</si>
  <si>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</si>
  <si>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</si>
  <si>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</si>
  <si>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</si>
  <si>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</si>
  <si>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</si>
  <si>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</si>
  <si>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</si>
  <si>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</si>
  <si>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</si>
  <si>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</si>
  <si>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</si>
  <si>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</si>
  <si>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</si>
  <si>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</si>
  <si>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</si>
  <si>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</si>
  <si>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</si>
  <si>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</si>
  <si>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</si>
  <si>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</si>
  <si>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</si>
  <si>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</si>
  <si>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</si>
  <si>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</si>
  <si>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</si>
  <si>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</si>
  <si>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</si>
  <si>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</si>
  <si>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</si>
  <si>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</si>
  <si>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</si>
  <si>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</si>
  <si>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</si>
  <si>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</si>
  <si>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</si>
  <si>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</si>
  <si>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</si>
  <si>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</si>
  <si>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</si>
  <si>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</si>
  <si>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</si>
  <si>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</si>
  <si>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</si>
  <si>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</si>
  <si>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</si>
  <si>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</si>
  <si>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</si>
  <si>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</si>
  <si>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</si>
  <si>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</si>
  <si>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</si>
  <si>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</si>
  <si>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</si>
  <si>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</si>
  <si>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</si>
  <si>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</si>
  <si>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</si>
  <si>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</si>
  <si>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</si>
  <si>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</si>
  <si>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</si>
  <si>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</si>
  <si>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</si>
  <si>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</si>
  <si>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</si>
  <si>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</si>
  <si>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</si>
  <si>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</si>
  <si>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</si>
  <si>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</si>
  <si>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</si>
  <si>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</si>
  <si>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</si>
  <si>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</si>
  <si>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</si>
  <si>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</si>
  <si>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</si>
  <si>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</si>
  <si>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</si>
  <si>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</si>
  <si>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</si>
  <si>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</si>
  <si>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</si>
  <si>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</si>
  <si>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</si>
  <si>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</si>
  <si>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</si>
  <si>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</si>
  <si>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</si>
  <si>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</si>
  <si>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</si>
  <si>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</si>
  <si>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</si>
  <si>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</si>
  <si>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</si>
  <si>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</si>
  <si>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</si>
  <si>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</si>
  <si>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</si>
  <si>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</si>
  <si>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</si>
  <si>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</si>
  <si>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</si>
  <si>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</si>
  <si>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</si>
  <si>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</si>
  <si>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</si>
  <si>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</si>
  <si>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</si>
  <si>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</si>
  <si>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</si>
  <si>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</si>
  <si>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</si>
  <si>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</si>
  <si>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</si>
  <si>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</si>
  <si>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</si>
  <si>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</si>
  <si>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</si>
  <si>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</si>
  <si>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</si>
  <si>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</si>
  <si>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</si>
  <si>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</si>
  <si>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</si>
  <si>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</si>
  <si>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</si>
  <si>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</si>
  <si>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</si>
  <si>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</si>
  <si>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</si>
  <si>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</si>
  <si>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</si>
  <si>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</si>
  <si>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</si>
  <si>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</si>
  <si>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</si>
  <si>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</si>
  <si>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</si>
  <si>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</si>
  <si>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</si>
  <si>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</si>
  <si>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</si>
  <si>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</si>
  <si>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</si>
  <si>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</si>
  <si>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</si>
  <si>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</si>
  <si>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</si>
  <si>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</si>
  <si>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</si>
  <si>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</si>
  <si>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</si>
  <si>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</si>
  <si>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</si>
  <si>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</si>
  <si>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</si>
  <si>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</si>
  <si>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</si>
  <si>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</si>
  <si>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</si>
  <si>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</si>
  <si>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</si>
  <si>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</si>
  <si>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</si>
  <si>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</si>
  <si>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</si>
  <si>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</si>
  <si>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</si>
  <si>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</si>
  <si>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</si>
  <si>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</si>
  <si>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</si>
  <si>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</si>
  <si>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</si>
  <si>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</si>
  <si>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</si>
  <si>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</si>
  <si>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</si>
  <si>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</si>
  <si>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</si>
  <si>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</si>
  <si>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</si>
  <si>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</si>
  <si>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</si>
  <si>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</si>
  <si>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</si>
  <si>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</si>
  <si>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</si>
  <si>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</si>
  <si>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</si>
  <si>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</si>
  <si>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</si>
  <si>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</si>
  <si>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</si>
  <si>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</si>
  <si>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</si>
  <si>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</si>
  <si>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</si>
  <si>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</si>
  <si>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</si>
  <si>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</si>
  <si>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</si>
  <si>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</si>
  <si>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</si>
  <si>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</si>
  <si>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</si>
  <si>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</si>
  <si>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</si>
  <si>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</si>
  <si>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</si>
  <si>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</si>
  <si>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</si>
  <si>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</si>
  <si>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</si>
  <si>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</si>
  <si>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</si>
  <si>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</si>
  <si>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</si>
  <si>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</si>
  <si>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</si>
  <si>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</si>
  <si>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</si>
  <si>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</si>
  <si>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</si>
  <si>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</si>
  <si>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</si>
  <si>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</si>
  <si>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</si>
  <si>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</si>
  <si>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</si>
  <si>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</si>
  <si>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</si>
  <si>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</si>
  <si>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</si>
  <si>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</si>
  <si>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</si>
  <si>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</si>
  <si>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</si>
  <si>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</si>
  <si>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</si>
  <si>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</si>
  <si>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</si>
  <si>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</si>
  <si>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</si>
  <si>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</si>
  <si>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</si>
  <si>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</si>
  <si>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</si>
  <si>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</si>
  <si>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</si>
  <si>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</si>
  <si>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</si>
  <si>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</si>
  <si>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</si>
  <si>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</si>
  <si>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</si>
  <si>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</si>
  <si>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</si>
  <si>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</si>
  <si>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</si>
  <si>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</si>
  <si>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</si>
  <si>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</si>
  <si>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</si>
  <si>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</si>
  <si>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</si>
  <si>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</si>
  <si>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</si>
  <si>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</si>
  <si>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</si>
  <si>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</si>
  <si>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</si>
  <si>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</si>
  <si>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</si>
  <si>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</si>
  <si>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</si>
  <si>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</si>
  <si>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</si>
  <si>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</si>
  <si>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</si>
  <si>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</si>
  <si>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</si>
  <si>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</si>
  <si>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</si>
  <si>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</si>
  <si>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</si>
  <si>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</si>
  <si>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</si>
  <si>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</si>
  <si>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</si>
  <si>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</si>
  <si>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</si>
  <si>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</si>
  <si>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</si>
  <si>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</si>
  <si>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</si>
  <si>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</si>
  <si>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</si>
  <si>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</si>
  <si>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</si>
  <si>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</si>
  <si>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</si>
  <si>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</si>
  <si>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</si>
  <si>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</si>
  <si>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</si>
  <si>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</si>
  <si>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</si>
  <si>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</si>
  <si>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</si>
  <si>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</si>
  <si>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</si>
  <si>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</si>
  <si>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</si>
  <si>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</si>
  <si>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</si>
  <si>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</si>
  <si>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</si>
  <si>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</si>
  <si>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</si>
  <si>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</si>
  <si>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</si>
  <si>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</si>
  <si>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</si>
  <si>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</si>
  <si>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</si>
  <si>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</si>
  <si>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</si>
  <si>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</si>
  <si>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</si>
  <si>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</si>
  <si>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</si>
  <si>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</si>
  <si>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</si>
  <si>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</si>
  <si>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</si>
  <si>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</si>
  <si>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</si>
  <si>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</si>
  <si>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</si>
  <si>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</si>
  <si>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</si>
  <si>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</si>
  <si>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</si>
  <si>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</si>
  <si>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</si>
  <si>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</si>
  <si>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</si>
  <si>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</si>
  <si>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</si>
  <si>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</si>
  <si>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</si>
  <si>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</si>
  <si>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</si>
  <si>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</si>
  <si>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</si>
  <si>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</si>
  <si>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</si>
  <si>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</si>
  <si>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</si>
  <si>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</si>
  <si>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</si>
  <si>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</si>
  <si>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</si>
  <si>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</si>
  <si>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</si>
  <si>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</si>
  <si>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</si>
  <si>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</si>
  <si>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</si>
  <si>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</si>
  <si>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</si>
  <si>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</si>
  <si>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</si>
  <si>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</si>
  <si>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</si>
  <si>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</si>
  <si>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</si>
  <si>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</si>
  <si>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</si>
  <si>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</si>
  <si>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</si>
  <si>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</si>
  <si>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</si>
  <si>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</si>
  <si>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</si>
  <si>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</si>
  <si>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</si>
  <si>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</si>
  <si>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</si>
  <si>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</si>
  <si>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</si>
  <si>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</si>
  <si>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</si>
  <si>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</si>
  <si>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</si>
  <si>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</si>
  <si>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</si>
  <si>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</si>
  <si>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</si>
  <si>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</si>
  <si>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</si>
  <si>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</si>
  <si>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</si>
  <si>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</si>
  <si>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</si>
  <si>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</si>
  <si>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</si>
  <si>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</si>
  <si>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</si>
  <si>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</si>
  <si>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</si>
  <si>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</si>
  <si>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</si>
  <si>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</si>
  <si>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</si>
  <si>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</si>
  <si>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</si>
  <si>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</si>
  <si>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</si>
  <si>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</si>
  <si>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</si>
  <si>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</si>
  <si>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</si>
  <si>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</si>
  <si>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</si>
  <si>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</si>
  <si>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</si>
  <si>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</si>
  <si>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</si>
  <si>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</si>
  <si>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</si>
  <si>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</si>
  <si>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</si>
  <si>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</si>
  <si>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</si>
  <si>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</si>
  <si>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</si>
  <si>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</si>
  <si>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</si>
  <si>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</si>
  <si>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</si>
  <si>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</si>
  <si>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</si>
  <si>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</si>
  <si>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</si>
  <si>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</si>
  <si>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</si>
  <si>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</si>
  <si>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</si>
  <si>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</si>
  <si>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</si>
  <si>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</si>
  <si>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</si>
  <si>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</si>
  <si>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</si>
  <si>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</si>
  <si>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</si>
  <si>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</si>
  <si>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</si>
  <si>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</si>
  <si>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</si>
  <si>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</si>
  <si>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</si>
  <si>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</si>
  <si>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</si>
  <si>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</si>
  <si>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</si>
  <si>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</si>
  <si>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</si>
  <si>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</si>
  <si>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</si>
  <si>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</si>
  <si>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</si>
  <si>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</si>
  <si>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</si>
  <si>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</si>
  <si>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</si>
  <si>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</si>
  <si>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</si>
  <si>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</si>
  <si>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</si>
  <si>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</si>
  <si>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</si>
  <si>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</si>
  <si>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</si>
  <si>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</si>
  <si>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</si>
  <si>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</si>
  <si>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</si>
  <si>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</si>
  <si>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</si>
  <si>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</si>
  <si>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</si>
  <si>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</si>
  <si>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</si>
  <si>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</si>
  <si>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</si>
  <si>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</si>
  <si>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</si>
  <si>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</si>
  <si>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</si>
  <si>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</si>
  <si>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</si>
  <si>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</si>
  <si>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</si>
  <si>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</si>
  <si>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</si>
  <si>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</si>
  <si>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</si>
  <si>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</si>
  <si>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</si>
  <si>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</si>
  <si>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</si>
  <si>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</si>
  <si>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</si>
  <si>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</si>
  <si>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</si>
  <si>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</si>
  <si>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</si>
  <si>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</si>
  <si>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</si>
  <si>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</si>
  <si>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</si>
  <si>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</si>
  <si>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</si>
  <si>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</si>
  <si>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</si>
  <si>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</si>
  <si>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</si>
  <si>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</si>
  <si>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</si>
  <si>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</si>
  <si>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</si>
  <si>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</si>
  <si>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</si>
  <si>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</si>
  <si>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</si>
  <si>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</si>
  <si>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</si>
  <si>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</si>
  <si>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</si>
  <si>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</si>
  <si>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</si>
  <si>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</si>
  <si>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</si>
  <si>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</si>
  <si>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</si>
  <si>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</si>
  <si>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</si>
  <si>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</si>
  <si>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</si>
  <si>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</si>
  <si>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</si>
  <si>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</si>
  <si>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</si>
  <si>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</si>
  <si>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</si>
  <si>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</si>
  <si>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</si>
  <si>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</si>
  <si>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</si>
  <si>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</si>
  <si>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</si>
  <si>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</si>
  <si>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</si>
  <si>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</si>
  <si>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</si>
  <si>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</si>
  <si>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</si>
  <si>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</si>
  <si>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</si>
  <si>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</si>
  <si>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</si>
  <si>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</si>
  <si>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</si>
  <si>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</si>
  <si>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</si>
  <si>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</si>
  <si>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</si>
  <si>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</si>
  <si>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</si>
  <si>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</si>
  <si>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</si>
  <si>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</si>
  <si>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</si>
  <si>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</si>
  <si>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</si>
  <si>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</si>
  <si>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</si>
  <si>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</si>
  <si>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</si>
  <si>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</si>
  <si>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</si>
  <si>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</si>
  <si>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</si>
  <si>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</si>
  <si>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</si>
  <si>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</si>
  <si>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</si>
  <si>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</si>
  <si>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</si>
  <si>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</si>
  <si>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</si>
  <si>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</si>
  <si>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</si>
  <si>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</si>
  <si>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</si>
  <si>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</si>
  <si>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</si>
  <si>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</si>
  <si>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</si>
  <si>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</si>
  <si>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</si>
  <si>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</si>
  <si>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</si>
  <si>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</si>
  <si>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</si>
  <si>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</si>
  <si>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</si>
  <si>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</si>
  <si>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</si>
  <si>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</si>
  <si>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</si>
  <si>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</si>
  <si>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</si>
  <si>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</si>
  <si>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</si>
  <si>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</si>
  <si>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</si>
  <si>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</si>
  <si>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</si>
  <si>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</si>
  <si>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</si>
  <si>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</si>
  <si>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</si>
  <si>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</si>
  <si>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</si>
  <si>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</si>
  <si>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</si>
  <si>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</si>
  <si>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</si>
  <si>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</si>
  <si>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</si>
  <si>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</si>
  <si>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</si>
  <si>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</si>
  <si>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</si>
  <si>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</si>
  <si>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</si>
  <si>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</si>
  <si>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</si>
  <si>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</si>
  <si>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</si>
  <si>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</si>
  <si>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</si>
  <si>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</si>
  <si>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</si>
  <si>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</si>
  <si>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</si>
  <si>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</si>
  <si>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</si>
  <si>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</si>
  <si>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</si>
  <si>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</si>
  <si>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</si>
  <si>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</si>
  <si>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</si>
  <si>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</si>
  <si>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</si>
  <si>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</si>
  <si>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</si>
  <si>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</si>
  <si>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</si>
  <si>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</si>
  <si>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</si>
  <si>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</si>
  <si>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</si>
  <si>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</si>
  <si>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</si>
  <si>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</si>
  <si>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</si>
  <si>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</si>
  <si>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</si>
  <si>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</si>
  <si>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</si>
  <si>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</si>
  <si>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</si>
  <si>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</si>
  <si>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</si>
  <si>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</si>
  <si>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</si>
  <si>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</si>
  <si>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</si>
  <si>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</si>
  <si>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</si>
  <si>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</si>
  <si>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</si>
  <si>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</si>
  <si>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</si>
  <si>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</si>
  <si>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</si>
  <si>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</si>
  <si>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</si>
  <si>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</si>
  <si>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</si>
  <si>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</si>
  <si>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</si>
  <si>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</si>
  <si>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</si>
  <si>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</si>
  <si>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</si>
  <si>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</si>
  <si>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</si>
  <si>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</si>
  <si>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</si>
  <si>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</si>
  <si>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</si>
  <si>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</si>
  <si>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</si>
  <si>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</si>
  <si>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</si>
  <si>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</si>
  <si>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</si>
  <si>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</si>
  <si>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</si>
  <si>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</si>
  <si>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</si>
  <si>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</si>
  <si>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</si>
  <si>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</si>
  <si>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</si>
  <si>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</si>
  <si>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</si>
  <si>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</si>
  <si>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</si>
  <si>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</si>
  <si>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</si>
  <si>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</si>
  <si>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</si>
  <si>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</si>
  <si>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</si>
  <si>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</si>
  <si>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</si>
  <si>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</si>
  <si>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</si>
  <si>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</si>
  <si>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</si>
  <si>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</si>
  <si>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</si>
  <si>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</si>
  <si>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</si>
  <si>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</si>
  <si>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</si>
  <si>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</si>
  <si>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</si>
  <si>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</si>
  <si>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</si>
  <si>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</si>
  <si>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</si>
  <si>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</si>
  <si>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</si>
  <si>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</si>
  <si>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</si>
  <si>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</si>
  <si>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</si>
  <si>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</si>
  <si>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</si>
  <si>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</si>
  <si>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</si>
  <si>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</si>
  <si>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</si>
  <si>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</si>
  <si>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</si>
  <si>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</si>
  <si>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</si>
  <si>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</si>
  <si>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</si>
  <si>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</si>
  <si>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</si>
  <si>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</si>
  <si>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</si>
  <si>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</si>
  <si>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</si>
  <si>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</si>
  <si>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</si>
  <si>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</si>
  <si>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</si>
  <si>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</si>
  <si>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</si>
  <si>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</si>
  <si>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</si>
  <si>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</si>
  <si>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</si>
  <si>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</si>
  <si>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</si>
  <si>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</si>
  <si>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</si>
  <si>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</si>
  <si>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</si>
  <si>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</si>
  <si>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</si>
  <si>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</si>
  <si>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</si>
  <si>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</si>
  <si>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</si>
  <si>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</si>
  <si>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</si>
  <si>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</si>
  <si>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</si>
  <si>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</si>
  <si>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</si>
  <si>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</si>
  <si>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</si>
  <si>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</si>
  <si>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</si>
  <si>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</si>
  <si>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</si>
  <si>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</si>
  <si>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</si>
  <si>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</si>
  <si>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</si>
  <si>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</si>
  <si>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</si>
  <si>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</si>
  <si>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</si>
  <si>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</si>
  <si>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</si>
  <si>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</si>
  <si>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</si>
  <si>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</si>
  <si>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</si>
  <si>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</si>
  <si>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</si>
  <si>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</si>
  <si>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</si>
  <si>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</si>
  <si>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</si>
  <si>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</si>
  <si>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</si>
  <si>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</si>
  <si>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</si>
  <si>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</si>
  <si>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</si>
  <si>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</si>
  <si>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</si>
  <si>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</si>
  <si>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</si>
  <si>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</si>
  <si>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</si>
  <si>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</si>
  <si>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</si>
  <si>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</si>
  <si>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</si>
  <si>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</si>
  <si>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</si>
  <si>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</si>
  <si>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</si>
  <si>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</si>
  <si>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</si>
  <si>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</si>
  <si>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</si>
  <si>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</si>
  <si>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</si>
  <si>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</si>
  <si>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</si>
  <si>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</si>
  <si>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</si>
  <si>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</si>
  <si>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</si>
  <si>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</si>
  <si>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</si>
  <si>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</si>
  <si>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</si>
  <si>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</si>
  <si>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</si>
  <si>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</si>
  <si>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</si>
  <si>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</si>
  <si>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</si>
  <si>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</si>
  <si>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</si>
  <si>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</si>
  <si>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</si>
  <si>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</si>
  <si>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</si>
  <si>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</si>
  <si>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</si>
  <si>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</si>
  <si>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</si>
  <si>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</si>
  <si>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</si>
  <si>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</si>
  <si>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</si>
  <si>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</si>
  <si>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</si>
  <si>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</si>
  <si>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</si>
  <si>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</si>
  <si>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</si>
  <si>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</si>
  <si>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</si>
  <si>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</si>
  <si>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</si>
  <si>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</si>
  <si>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</si>
  <si>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</si>
  <si>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</si>
  <si>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</si>
  <si>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</si>
  <si>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</si>
  <si>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</si>
  <si>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</si>
  <si>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</si>
  <si>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</si>
  <si>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</si>
  <si>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</si>
  <si>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</si>
  <si>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</si>
  <si>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</si>
  <si>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</si>
  <si>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</si>
  <si>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</si>
  <si>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</si>
  <si>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</si>
  <si>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</si>
  <si>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</si>
  <si>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</si>
  <si>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</si>
  <si>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</si>
  <si>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</si>
  <si>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</si>
  <si>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</si>
  <si>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</si>
  <si>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</si>
  <si>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</si>
  <si>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</si>
  <si>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</si>
  <si>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</si>
  <si>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</si>
  <si>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</si>
  <si>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</si>
  <si>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</si>
  <si>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</si>
  <si>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</si>
  <si>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</si>
  <si>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</si>
  <si>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</si>
  <si>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</si>
  <si>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</si>
  <si>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</si>
  <si>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</si>
  <si>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</si>
  <si>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</si>
  <si>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</si>
  <si>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</si>
  <si>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</si>
  <si>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</si>
  <si>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</si>
  <si>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</si>
  <si>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</si>
  <si>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</si>
  <si>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</si>
  <si>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</si>
  <si>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</si>
  <si>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</si>
  <si>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</si>
  <si>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</si>
  <si>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</si>
  <si>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</si>
  <si>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</si>
  <si>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</si>
  <si>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</si>
  <si>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</si>
  <si>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</si>
  <si>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</si>
  <si>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</si>
  <si>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</si>
  <si>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</si>
  <si>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</si>
  <si>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</si>
  <si>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</si>
  <si>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</si>
  <si>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</si>
  <si>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</si>
  <si>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</si>
  <si>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</si>
  <si>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</si>
  <si>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</si>
  <si>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</si>
  <si>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</si>
  <si>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</si>
  <si>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</si>
  <si>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</si>
  <si>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</si>
  <si>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</si>
  <si>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</si>
  <si>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</si>
  <si>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</si>
  <si>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</si>
  <si>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</si>
  <si>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</si>
  <si>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</si>
  <si>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</si>
  <si>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</si>
  <si>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</si>
  <si>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</si>
  <si>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</si>
  <si>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</si>
  <si>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</si>
  <si>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</si>
  <si>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</si>
  <si>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</si>
  <si>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</si>
  <si>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</si>
  <si>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</si>
  <si>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</si>
  <si>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</si>
  <si>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</si>
  <si>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</si>
  <si>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</si>
  <si>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</si>
  <si>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</si>
  <si>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</si>
  <si>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</si>
  <si>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</si>
  <si>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</si>
  <si>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</si>
  <si>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</si>
  <si>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</si>
  <si>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</si>
  <si>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</si>
  <si>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</si>
  <si>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</si>
  <si>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</si>
  <si>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</si>
  <si>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</si>
  <si>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</si>
  <si>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</si>
  <si>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</si>
  <si>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</si>
  <si>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</si>
  <si>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</si>
  <si>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</si>
  <si>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</si>
  <si>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</si>
  <si>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</si>
  <si>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</si>
  <si>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</si>
  <si>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</si>
  <si>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</si>
  <si>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</si>
  <si>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</si>
  <si>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</si>
  <si>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</si>
  <si>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</si>
  <si>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</si>
  <si>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</si>
  <si>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</si>
  <si>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</si>
  <si>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</si>
  <si>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</si>
  <si>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</si>
  <si>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</si>
  <si>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</si>
  <si>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</si>
  <si>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</si>
  <si>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</si>
  <si>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</si>
  <si>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</si>
  <si>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</si>
  <si>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</si>
  <si>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</si>
  <si>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</si>
  <si>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</si>
  <si>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</si>
  <si>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</si>
  <si>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</si>
  <si>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</si>
  <si>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</si>
  <si>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</si>
  <si>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</si>
  <si>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</si>
  <si>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</si>
  <si>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</si>
  <si>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</si>
  <si>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</si>
  <si>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</si>
  <si>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</si>
  <si>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</si>
  <si>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</si>
  <si>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</si>
  <si>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</si>
  <si>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</si>
  <si>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</si>
  <si>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</si>
  <si>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</si>
  <si>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</si>
  <si>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</si>
  <si>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</si>
  <si>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</si>
  <si>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</si>
  <si>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</si>
  <si>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</si>
  <si>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</si>
  <si>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</si>
  <si>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</si>
  <si>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</si>
  <si>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</si>
  <si>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</si>
  <si>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</si>
  <si>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</si>
  <si>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</si>
  <si>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</si>
  <si>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</si>
  <si>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</si>
  <si>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</si>
  <si>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</si>
  <si>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</si>
  <si>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</si>
  <si>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</si>
  <si>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</si>
  <si>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</si>
  <si>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</si>
  <si>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</si>
  <si>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</si>
  <si>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</si>
  <si>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</si>
  <si>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</si>
  <si>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</si>
  <si>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</si>
  <si>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</si>
  <si>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</si>
  <si>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</si>
  <si>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</si>
  <si>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</si>
  <si>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</si>
  <si>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</si>
  <si>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</si>
  <si>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</si>
  <si>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</si>
  <si>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</si>
  <si>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</si>
  <si>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</si>
  <si>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</si>
  <si>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</si>
  <si>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</si>
  <si>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</si>
  <si>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</si>
  <si>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</si>
  <si>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</si>
  <si>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</si>
  <si>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</si>
  <si>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</si>
  <si>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</si>
  <si>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</si>
  <si>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</si>
  <si>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</si>
  <si>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</si>
  <si>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</si>
  <si>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</si>
  <si>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</si>
  <si>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</si>
  <si>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</si>
  <si>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</si>
  <si>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</si>
  <si>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</si>
  <si>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</si>
  <si>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</si>
  <si>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</si>
  <si>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</si>
  <si>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</si>
  <si>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</si>
  <si>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</si>
  <si>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</si>
  <si>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</si>
  <si>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</si>
  <si>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</si>
  <si>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</si>
  <si>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</si>
  <si>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</si>
  <si>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</si>
  <si>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</si>
  <si>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</si>
  <si>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</si>
  <si>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</si>
  <si>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</si>
  <si>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</si>
  <si>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</si>
  <si>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</si>
  <si>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</si>
  <si>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</si>
  <si>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</si>
  <si>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</si>
  <si>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</si>
  <si>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</si>
  <si>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</si>
  <si>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</si>
  <si>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</si>
  <si>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</si>
  <si>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</si>
  <si>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</si>
  <si>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</si>
  <si>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</si>
  <si>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</si>
  <si>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</si>
  <si>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</si>
  <si>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</si>
  <si>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</si>
  <si>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</si>
  <si>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</si>
  <si>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</si>
  <si>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</si>
  <si>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</si>
  <si>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</si>
  <si>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</si>
  <si>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</si>
  <si>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</si>
  <si>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</si>
  <si>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</si>
  <si>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</si>
  <si>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</si>
  <si>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</si>
  <si>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</si>
  <si>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</si>
  <si>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</si>
  <si>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</si>
  <si>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</si>
  <si>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</si>
  <si>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</si>
  <si>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</si>
  <si>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</si>
  <si>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</si>
  <si>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</si>
  <si>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</si>
  <si>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</si>
  <si>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</si>
  <si>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</si>
  <si>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</si>
  <si>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</si>
  <si>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</si>
  <si>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</si>
  <si>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</si>
  <si>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</si>
  <si>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</si>
  <si>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</si>
  <si>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</si>
  <si>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</si>
  <si>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</si>
  <si>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</si>
  <si>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</si>
  <si>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</si>
  <si>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</si>
  <si>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</si>
  <si>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</si>
  <si>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</si>
  <si>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</si>
  <si>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</si>
  <si>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</si>
  <si>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</si>
  <si>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</si>
  <si>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</si>
  <si>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</si>
  <si>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</si>
  <si>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</si>
  <si>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</si>
  <si>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</si>
  <si>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</si>
  <si>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</si>
  <si>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</si>
  <si>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</si>
  <si>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</si>
  <si>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</si>
  <si>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</si>
  <si>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</si>
  <si>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</si>
  <si>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</si>
  <si>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</si>
  <si>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</si>
  <si>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</si>
  <si>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</si>
  <si>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</si>
  <si>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</si>
  <si>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</si>
  <si>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</si>
  <si>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</si>
  <si>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</si>
  <si>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</si>
  <si>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</si>
  <si>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</si>
  <si>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</si>
  <si>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</si>
  <si>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</si>
  <si>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</si>
  <si>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</si>
  <si>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</si>
  <si>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</si>
  <si>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</si>
  <si>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</si>
  <si>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</si>
  <si>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</si>
  <si>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</si>
  <si>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</si>
  <si>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</si>
  <si>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</si>
  <si>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</si>
  <si>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</si>
  <si>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</si>
  <si>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</si>
  <si>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</si>
  <si>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</si>
  <si>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</si>
  <si>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</si>
  <si>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</si>
  <si>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</si>
  <si>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</si>
  <si>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</si>
  <si>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</si>
  <si>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</si>
  <si>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</si>
  <si>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</si>
  <si>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</si>
  <si>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</si>
  <si>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</si>
  <si>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</si>
  <si>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</si>
  <si>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</si>
  <si>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</si>
  <si>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</si>
  <si>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</si>
  <si>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</si>
  <si>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</si>
  <si>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</si>
  <si>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</si>
  <si>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</si>
  <si>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</si>
  <si>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</si>
  <si>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</si>
  <si>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</si>
  <si>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</si>
  <si>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</si>
  <si>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</si>
  <si>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</si>
  <si>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</si>
  <si>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</si>
  <si>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</si>
  <si>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</si>
  <si>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</si>
  <si>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</si>
  <si>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</si>
  <si>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</si>
  <si>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</si>
  <si>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</si>
  <si>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</si>
  <si>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</si>
  <si>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</si>
  <si>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</si>
  <si>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</si>
  <si>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</si>
  <si>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</si>
  <si>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</si>
  <si>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</si>
  <si>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</si>
  <si>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</si>
  <si>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</si>
  <si>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</si>
  <si>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</si>
  <si>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</si>
  <si>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</si>
  <si>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</si>
  <si>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</si>
  <si>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</si>
  <si>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</si>
  <si>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</si>
  <si>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</si>
  <si>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</si>
  <si>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</si>
  <si>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</si>
  <si>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</si>
  <si>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</si>
  <si>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</si>
  <si>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</si>
  <si>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</si>
  <si>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</si>
  <si>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</si>
  <si>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</si>
  <si>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</si>
  <si>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</si>
  <si>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</si>
  <si>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</si>
  <si>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</si>
  <si>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</si>
  <si>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</si>
  <si>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</si>
  <si>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</si>
  <si>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</si>
  <si>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</si>
  <si>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</si>
  <si>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</si>
  <si>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</si>
  <si>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</si>
  <si>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</si>
  <si>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</si>
  <si>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</si>
  <si>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</si>
  <si>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</si>
  <si>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</si>
  <si>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</si>
  <si>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</si>
  <si>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</si>
  <si>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</si>
  <si>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</si>
  <si>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</si>
  <si>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</si>
  <si>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</si>
  <si>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</si>
  <si>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</si>
  <si>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</si>
  <si>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</si>
  <si>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</si>
  <si>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</si>
  <si>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</si>
  <si>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</si>
  <si>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</si>
  <si>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</si>
  <si>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</si>
  <si>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</si>
  <si>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</si>
  <si>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</si>
  <si>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</si>
  <si>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</si>
  <si>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</si>
  <si>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</si>
  <si>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</si>
  <si>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</si>
  <si>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</si>
  <si>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</si>
  <si>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</si>
  <si>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</si>
  <si>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</si>
  <si>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</si>
  <si>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</si>
  <si>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</si>
  <si>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</si>
  <si>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</si>
  <si>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</si>
  <si>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</si>
  <si>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</si>
  <si>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</si>
  <si>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</si>
  <si>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</si>
  <si>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</si>
  <si>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</si>
  <si>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</si>
  <si>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</si>
  <si>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</si>
  <si>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</si>
  <si>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</si>
  <si>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</si>
  <si>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</si>
  <si>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</si>
  <si>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</si>
  <si>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</si>
  <si>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</si>
  <si>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</si>
  <si>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</si>
  <si>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</si>
  <si>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</si>
  <si>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</si>
  <si>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</si>
  <si>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</si>
  <si>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</si>
  <si>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</si>
  <si>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</si>
  <si>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</si>
  <si>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</si>
  <si>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</si>
  <si>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</si>
  <si>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</si>
  <si>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</si>
  <si>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</si>
  <si>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</si>
  <si>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</si>
  <si>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</si>
  <si>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</si>
  <si>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</si>
  <si>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</si>
  <si>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</si>
  <si>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</si>
  <si>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</si>
  <si>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</si>
  <si>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</si>
  <si>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</si>
  <si>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</si>
  <si>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</si>
  <si>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</si>
  <si>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</si>
  <si>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</si>
  <si>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</si>
  <si>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</si>
  <si>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</si>
  <si>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</si>
  <si>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</si>
  <si>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</si>
  <si>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</si>
  <si>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</si>
  <si>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</si>
  <si>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</si>
  <si>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</si>
  <si>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</si>
  <si>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</si>
  <si>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</si>
  <si>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</si>
  <si>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</si>
  <si>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</si>
  <si>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</si>
  <si>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</si>
  <si>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</si>
  <si>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</si>
  <si>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</si>
  <si>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</si>
  <si>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</si>
  <si>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</si>
  <si>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</si>
  <si>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</si>
  <si>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</si>
  <si>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</si>
  <si>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</si>
  <si>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</si>
  <si>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</si>
  <si>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</si>
  <si>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</si>
  <si>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</si>
  <si>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</si>
  <si>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</si>
  <si>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</si>
  <si>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</si>
  <si>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</si>
  <si>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</si>
  <si>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</si>
  <si>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</si>
  <si>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</si>
  <si>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</si>
  <si>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</si>
  <si>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</si>
  <si>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</si>
  <si>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</si>
  <si>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</si>
  <si>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</si>
  <si>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</si>
  <si>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</si>
  <si>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</si>
  <si>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</si>
  <si>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</si>
  <si>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</si>
  <si>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</si>
  <si>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</si>
  <si>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</si>
  <si>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</si>
  <si>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</si>
  <si>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</si>
  <si>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</si>
  <si>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</si>
  <si>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</si>
  <si>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</si>
  <si>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</si>
  <si>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</si>
  <si>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</si>
  <si>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</si>
  <si>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</si>
  <si>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</si>
  <si>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</si>
  <si>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</si>
  <si>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</si>
  <si>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</si>
  <si>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</si>
  <si>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</si>
  <si>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</si>
  <si>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</si>
  <si>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</si>
  <si>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</si>
  <si>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</si>
  <si>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</si>
  <si>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</si>
  <si>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</si>
  <si>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</si>
  <si>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</si>
  <si>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</si>
  <si>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</si>
  <si>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</si>
  <si>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</si>
  <si>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</si>
  <si>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</si>
  <si>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</si>
  <si>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</si>
  <si>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</si>
  <si>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</si>
  <si>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</si>
  <si>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</si>
  <si>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</si>
  <si>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</si>
  <si>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</si>
  <si>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</si>
  <si>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</si>
  <si>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</si>
  <si>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</si>
  <si>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</si>
  <si>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</si>
  <si>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</si>
  <si>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</si>
  <si>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</si>
  <si>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</si>
  <si>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</si>
  <si>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</si>
  <si>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</si>
  <si>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</si>
  <si>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</si>
  <si>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</si>
  <si>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</si>
  <si>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</si>
  <si>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</si>
  <si>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</si>
  <si>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</si>
  <si>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</si>
  <si>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</si>
  <si>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</si>
  <si>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</si>
  <si>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</si>
  <si>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</si>
  <si>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</si>
  <si>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</si>
  <si>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</si>
  <si>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</si>
  <si>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</si>
  <si>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</si>
  <si>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</si>
  <si>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</si>
  <si>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</si>
  <si>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</si>
  <si>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</si>
  <si>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</si>
  <si>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</si>
  <si>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</si>
  <si>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</si>
  <si>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</si>
  <si>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</si>
  <si>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</si>
  <si>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</si>
  <si>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</si>
  <si>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</si>
  <si>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</si>
  <si>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</si>
  <si>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</si>
  <si>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</si>
  <si>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</si>
  <si>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</si>
  <si>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</si>
  <si>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</si>
  <si>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</si>
  <si>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</si>
  <si>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</si>
  <si>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</si>
  <si>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</si>
  <si>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</si>
  <si>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</si>
  <si>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</si>
  <si>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</si>
  <si>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</si>
  <si>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</si>
  <si>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</si>
  <si>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</si>
  <si>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</si>
  <si>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</si>
  <si>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</si>
  <si>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</si>
  <si>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</si>
  <si>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</si>
  <si>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</si>
  <si>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</si>
  <si>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</si>
  <si>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</si>
  <si>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</si>
  <si>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</si>
  <si>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</si>
  <si>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</si>
  <si>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</si>
  <si>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</si>
  <si>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</si>
  <si>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</si>
  <si>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</si>
  <si>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</si>
  <si>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</si>
  <si>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</si>
  <si>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</si>
  <si>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</si>
  <si>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</si>
  <si>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</si>
  <si>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</si>
  <si>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</si>
  <si>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</si>
  <si>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</si>
  <si>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</si>
  <si>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</si>
  <si>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</si>
  <si>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</si>
  <si>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</si>
  <si>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</si>
  <si>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</si>
  <si>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</si>
  <si>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</si>
  <si>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</si>
  <si>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</si>
  <si>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</si>
  <si>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</si>
  <si>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</si>
  <si>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</si>
  <si>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</si>
  <si>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</si>
  <si>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</si>
  <si>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</si>
  <si>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</si>
  <si>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</si>
  <si>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</si>
  <si>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</si>
  <si>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</si>
  <si>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</si>
  <si>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</si>
  <si>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</si>
  <si>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</si>
  <si>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</si>
  <si>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</si>
  <si>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</si>
  <si>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</si>
  <si>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</si>
  <si>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</si>
  <si>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</si>
  <si>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</si>
  <si>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</si>
  <si>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</si>
  <si>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</si>
  <si>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</si>
  <si>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</si>
  <si>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</si>
  <si>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</si>
  <si>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</si>
  <si>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</si>
  <si>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</si>
  <si>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</si>
  <si>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</si>
  <si>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</si>
  <si>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</si>
  <si>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</si>
  <si>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</si>
  <si>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</si>
  <si>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</si>
  <si>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</si>
  <si>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</si>
  <si>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</si>
  <si>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</si>
  <si>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</si>
  <si>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</si>
  <si>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</si>
  <si>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</si>
  <si>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</si>
  <si>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</si>
  <si>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</si>
  <si>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</si>
  <si>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</si>
  <si>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</si>
  <si>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</si>
  <si>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</si>
  <si>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</si>
  <si>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</si>
  <si>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</si>
  <si>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</si>
  <si>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</si>
  <si>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</si>
  <si>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</si>
  <si>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</si>
  <si>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</si>
  <si>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</si>
  <si>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</si>
  <si>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</si>
  <si>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</si>
  <si>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</si>
  <si>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</si>
  <si>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</si>
  <si>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</si>
  <si>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</si>
  <si>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</si>
  <si>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</si>
  <si>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</si>
  <si>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</si>
  <si>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</si>
  <si>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</si>
  <si>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</si>
  <si>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</si>
  <si>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</si>
  <si>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</si>
  <si>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</si>
  <si>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</si>
  <si>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</si>
  <si>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</si>
  <si>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</si>
  <si>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</si>
  <si>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</si>
  <si>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</si>
  <si>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</si>
  <si>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</si>
  <si>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</si>
  <si>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</si>
  <si>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</si>
  <si>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</si>
  <si>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</si>
  <si>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</si>
  <si>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</si>
  <si>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</si>
  <si>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</si>
  <si>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</si>
  <si>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</si>
  <si>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</si>
  <si>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</si>
  <si>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</si>
  <si>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</si>
  <si>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</si>
  <si>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</si>
  <si>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</si>
  <si>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</si>
  <si>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</si>
  <si>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</si>
  <si>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</si>
  <si>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</si>
  <si>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</si>
  <si>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</si>
  <si>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</si>
  <si>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</si>
  <si>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</si>
  <si>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</si>
  <si>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</si>
  <si>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</si>
  <si>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</si>
  <si>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</si>
  <si>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</si>
  <si>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</si>
  <si>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</si>
  <si>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</si>
  <si>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</si>
  <si>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</si>
  <si>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</si>
  <si>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</si>
  <si>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</si>
  <si>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</si>
  <si>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</si>
  <si>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</si>
  <si>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</si>
  <si>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</si>
  <si>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</si>
  <si>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</si>
  <si>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</si>
  <si>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</si>
  <si>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</si>
  <si>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</si>
  <si>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</si>
  <si>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</si>
  <si>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</si>
  <si>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</si>
  <si>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</si>
  <si>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</si>
  <si>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</si>
  <si>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</si>
  <si>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</si>
  <si>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</si>
  <si>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</si>
  <si>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</si>
  <si>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</si>
  <si>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</si>
  <si>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</si>
  <si>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</si>
  <si>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</si>
  <si>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</si>
  <si>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</si>
  <si>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</si>
  <si>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</si>
  <si>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</si>
  <si>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</si>
  <si>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</si>
  <si>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</si>
  <si>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</si>
  <si>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</si>
  <si>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</si>
  <si>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</si>
  <si>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</si>
  <si>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</si>
  <si>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</si>
  <si>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</si>
  <si>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</si>
  <si>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</si>
  <si>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</si>
  <si>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</si>
  <si>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</si>
  <si>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</si>
  <si>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</si>
  <si>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</si>
  <si>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</si>
  <si>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</si>
  <si>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</si>
  <si>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</si>
  <si>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</si>
  <si>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</si>
  <si>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</si>
  <si>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</si>
  <si>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</si>
  <si>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</si>
  <si>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</si>
  <si>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</si>
  <si>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</si>
  <si>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</si>
  <si>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</si>
  <si>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</si>
  <si>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</si>
  <si>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</si>
  <si>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</si>
  <si>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</si>
  <si>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</si>
  <si>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</si>
  <si>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</si>
  <si>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</si>
  <si>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</si>
  <si>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</si>
  <si>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</si>
  <si>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</si>
  <si>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</si>
  <si>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</si>
  <si>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</si>
  <si>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</si>
  <si>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</si>
  <si>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</si>
  <si>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</si>
  <si>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</si>
  <si>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</si>
  <si>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</si>
  <si>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</si>
  <si>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</si>
  <si>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</si>
  <si>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</si>
  <si>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</si>
  <si>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</si>
  <si>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</si>
  <si>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</si>
  <si>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</si>
  <si>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</si>
  <si>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</si>
  <si>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</si>
  <si>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</si>
  <si>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</si>
  <si>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</si>
  <si>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</si>
  <si>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</si>
  <si>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</si>
  <si>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</si>
  <si>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</si>
  <si>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</si>
  <si>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</si>
  <si>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</si>
  <si>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</si>
  <si>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</si>
  <si>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</si>
  <si>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</si>
  <si>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</si>
  <si>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</si>
  <si>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</si>
  <si>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</si>
  <si>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</si>
  <si>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</si>
  <si>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</si>
  <si>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</si>
  <si>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</si>
  <si>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</si>
  <si>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</si>
  <si>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</si>
  <si>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</si>
  <si>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</si>
  <si>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</si>
  <si>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</si>
  <si>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</si>
  <si>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</si>
  <si>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</si>
  <si>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</si>
  <si>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</si>
  <si>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</si>
  <si>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</si>
  <si>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</si>
  <si>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</si>
  <si>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</si>
  <si>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</si>
  <si>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</si>
  <si>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</si>
  <si>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</si>
  <si>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</si>
  <si>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</si>
  <si>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</si>
  <si>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</si>
  <si>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</si>
  <si>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</si>
  <si>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</si>
  <si>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</si>
  <si>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</si>
  <si>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</si>
  <si>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</si>
  <si>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</si>
  <si>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</si>
  <si>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</si>
  <si>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</si>
  <si>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</si>
  <si>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</si>
  <si>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</si>
  <si>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</si>
  <si>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</si>
  <si>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</si>
  <si>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</si>
  <si>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</si>
  <si>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</si>
  <si>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</si>
  <si>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</si>
  <si>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</si>
  <si>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</si>
  <si>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</si>
  <si>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</si>
  <si>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</si>
  <si>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</si>
  <si>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</si>
  <si>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</si>
  <si>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</si>
  <si>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</si>
  <si>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</si>
  <si>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</si>
  <si>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</si>
  <si>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</si>
  <si>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</si>
  <si>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</si>
  <si>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</si>
  <si>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</si>
  <si>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</si>
  <si>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</si>
  <si>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</si>
  <si>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</si>
  <si>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</si>
  <si>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</si>
  <si>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</si>
  <si>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</si>
  <si>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</si>
  <si>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</si>
  <si>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</si>
  <si>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</si>
  <si>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</si>
  <si>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</si>
  <si>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</si>
  <si>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</si>
  <si>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</si>
  <si>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</si>
  <si>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</si>
  <si>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</si>
  <si>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</si>
  <si>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</si>
  <si>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</si>
  <si>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</si>
  <si>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</si>
  <si>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</si>
  <si>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</si>
  <si>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</si>
  <si>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</si>
  <si>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</si>
  <si>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</si>
  <si>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</si>
  <si>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</si>
  <si>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</si>
  <si>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</si>
  <si>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</si>
  <si>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</si>
  <si>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</si>
  <si>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</si>
  <si>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</si>
  <si>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</si>
  <si>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</si>
  <si>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</si>
  <si>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</si>
  <si>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</si>
  <si>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</si>
  <si>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</si>
  <si>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</si>
  <si>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</si>
  <si>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</si>
  <si>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</si>
  <si>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</si>
  <si>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</si>
  <si>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</si>
  <si>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</si>
  <si>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</si>
  <si>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</si>
  <si>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</si>
  <si>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</si>
  <si>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</si>
  <si>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</si>
  <si>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</si>
  <si>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</si>
  <si>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</si>
  <si>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</si>
  <si>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</si>
  <si>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</si>
  <si>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</si>
  <si>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</si>
  <si>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</si>
  <si>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</si>
  <si>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</si>
  <si>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</si>
  <si>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</si>
  <si>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</si>
  <si>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</si>
  <si>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</si>
  <si>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</si>
  <si>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</si>
  <si>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</si>
  <si>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</si>
  <si>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</si>
  <si>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</si>
  <si>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</si>
  <si>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</si>
  <si>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</si>
  <si>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</si>
  <si>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</si>
  <si>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</si>
  <si>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</si>
  <si>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</si>
  <si>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</si>
  <si>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</si>
  <si>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</si>
  <si>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</si>
  <si>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</si>
  <si>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</si>
  <si>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</si>
  <si>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</si>
  <si>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</si>
  <si>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</si>
  <si>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</si>
  <si>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</si>
  <si>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</si>
  <si>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</si>
  <si>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</si>
  <si>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</si>
  <si>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</si>
  <si>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</si>
  <si>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</si>
  <si>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</si>
  <si>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</si>
  <si>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</si>
  <si>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</si>
  <si>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</si>
  <si>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</si>
  <si>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</si>
  <si>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</si>
  <si>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</si>
  <si>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</si>
  <si>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</si>
  <si>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</si>
  <si>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</si>
  <si>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</si>
  <si>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</si>
  <si>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</si>
  <si>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</si>
  <si>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</si>
  <si>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</si>
  <si>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</si>
  <si>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</si>
  <si>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</si>
  <si>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</si>
  <si>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</si>
  <si>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</si>
  <si>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</si>
  <si>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</si>
  <si>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</si>
  <si>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</si>
  <si>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</si>
  <si>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</si>
  <si>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</si>
  <si>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</si>
  <si>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</si>
  <si>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</si>
  <si>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</si>
  <si>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</si>
  <si>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</si>
  <si>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</si>
  <si>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</si>
  <si>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</si>
  <si>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</si>
  <si>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</si>
  <si>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</si>
  <si>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</si>
  <si>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</si>
  <si>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</si>
  <si>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</si>
  <si>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</si>
  <si>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</si>
  <si>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</si>
  <si>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</si>
  <si>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</si>
  <si>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</si>
  <si>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</si>
  <si>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</si>
  <si>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</si>
  <si>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</si>
  <si>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</si>
  <si>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</si>
  <si>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</si>
  <si>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</si>
  <si>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</si>
  <si>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</si>
  <si>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</si>
  <si>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</si>
  <si>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</si>
  <si>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</si>
  <si>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</si>
  <si>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</si>
  <si>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</si>
  <si>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</si>
  <si>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</si>
  <si>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</si>
  <si>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</si>
  <si>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</si>
  <si>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</si>
  <si>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</si>
  <si>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</si>
  <si>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</si>
  <si>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</si>
  <si>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</si>
  <si>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</si>
  <si>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</si>
  <si>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</si>
  <si>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</si>
  <si>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</si>
  <si>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</si>
  <si>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</si>
  <si>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</si>
  <si>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</si>
  <si>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</si>
  <si>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</si>
  <si>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</si>
  <si>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</si>
  <si>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</si>
  <si>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</si>
  <si>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</si>
  <si>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</si>
  <si>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</si>
  <si>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</si>
  <si>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</si>
  <si>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</si>
  <si>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</si>
  <si>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</si>
  <si>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</si>
  <si>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</si>
  <si>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</si>
  <si>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</si>
  <si>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</si>
  <si>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</si>
  <si>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</si>
  <si>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</si>
  <si>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</si>
  <si>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</si>
  <si>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</si>
  <si>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</si>
  <si>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</si>
  <si>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</si>
  <si>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</si>
  <si>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</si>
  <si>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</si>
  <si>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</si>
  <si>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</si>
  <si>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</si>
  <si>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</si>
  <si>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</si>
  <si>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</si>
  <si>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</si>
  <si>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</si>
  <si>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</si>
  <si>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</si>
  <si>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</si>
  <si>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</si>
  <si>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</si>
  <si>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</si>
  <si>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</si>
  <si>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</si>
  <si>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</si>
  <si>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</si>
  <si>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</si>
  <si>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</si>
  <si>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</si>
  <si>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</si>
  <si>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</si>
  <si>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</si>
  <si>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</si>
  <si>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</si>
  <si>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</si>
  <si>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</si>
  <si>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</si>
  <si>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</si>
  <si>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</si>
  <si>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</si>
  <si>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</si>
  <si>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</si>
  <si>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</si>
  <si>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</si>
  <si>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</si>
  <si>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</si>
  <si>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</si>
  <si>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</si>
  <si>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</si>
  <si>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</si>
  <si>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</si>
  <si>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</si>
  <si>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</si>
  <si>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</si>
  <si>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</si>
  <si>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</si>
  <si>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</si>
  <si>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</si>
  <si>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</si>
  <si>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</si>
  <si>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</si>
  <si>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</si>
  <si>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</si>
  <si>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</si>
  <si>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</si>
  <si>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</si>
  <si>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</si>
  <si>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</si>
  <si>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</si>
  <si>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</si>
  <si>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</si>
  <si>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</si>
  <si>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</si>
  <si>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</si>
  <si>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</si>
  <si>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</si>
  <si>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</si>
  <si>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</si>
  <si>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</si>
  <si>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</si>
  <si>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</si>
  <si>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</si>
  <si>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</si>
  <si>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</si>
  <si>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</si>
  <si>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</si>
  <si>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</si>
  <si>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</si>
  <si>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</si>
  <si>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</si>
  <si>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</si>
  <si>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</si>
  <si>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</si>
  <si>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</si>
  <si>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</si>
  <si>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</si>
  <si>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</si>
  <si>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</si>
  <si>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</si>
  <si>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</si>
  <si>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</si>
  <si>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</si>
  <si>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</si>
  <si>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</si>
  <si>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</si>
  <si>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</si>
  <si>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</si>
  <si>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</si>
  <si>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</si>
  <si>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</si>
  <si>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</si>
  <si>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</si>
  <si>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</si>
  <si>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</si>
  <si>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</si>
  <si>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</si>
  <si>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</si>
  <si>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</si>
  <si>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</si>
  <si>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</si>
  <si>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</si>
  <si>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</si>
  <si>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</si>
  <si>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</si>
  <si>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</si>
  <si>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</si>
  <si>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</si>
  <si>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</si>
  <si>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</si>
  <si>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</si>
  <si>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</si>
  <si>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</si>
  <si>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</si>
  <si>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</si>
  <si>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</si>
  <si>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</si>
  <si>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</si>
  <si>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</si>
  <si>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</si>
  <si>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</si>
  <si>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</si>
  <si>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</si>
  <si>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</si>
  <si>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</si>
  <si>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</si>
  <si>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</si>
  <si>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</si>
  <si>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</si>
  <si>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</si>
  <si>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</si>
  <si>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</si>
  <si>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</si>
  <si>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</si>
  <si>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</si>
  <si>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</si>
  <si>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</si>
  <si>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</si>
  <si>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</si>
  <si>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</si>
  <si>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</si>
  <si>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</si>
  <si>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</si>
  <si>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</si>
  <si>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</si>
  <si>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</si>
  <si>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</si>
  <si>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</si>
  <si>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</si>
  <si>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</si>
  <si>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</si>
  <si>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</si>
  <si>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</si>
  <si>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</si>
  <si>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</si>
  <si>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</si>
  <si>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</si>
  <si>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</si>
  <si>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</si>
  <si>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</si>
  <si>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</si>
  <si>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</si>
  <si>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</si>
  <si>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</si>
  <si>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</si>
  <si>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</si>
  <si>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</si>
  <si>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</si>
  <si>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</si>
  <si>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</si>
  <si>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</si>
  <si>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</si>
  <si>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</si>
  <si>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</si>
  <si>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</si>
  <si>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</si>
  <si>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</si>
  <si>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</si>
  <si>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</si>
  <si>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</si>
  <si>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</si>
  <si>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</si>
  <si>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</si>
  <si>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</si>
  <si>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</si>
  <si>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</si>
  <si>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</si>
  <si>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</si>
  <si>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</si>
  <si>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</si>
  <si>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</si>
  <si>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</si>
  <si>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</si>
  <si>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</si>
  <si>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</si>
  <si>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</si>
  <si>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</si>
  <si>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</si>
  <si>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</si>
  <si>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</si>
  <si>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</si>
  <si>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</si>
  <si>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</si>
  <si>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</si>
  <si>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</si>
  <si>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</si>
  <si>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</si>
  <si>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</si>
  <si>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</si>
  <si>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</si>
  <si>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</si>
  <si>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</si>
  <si>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</si>
  <si>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</si>
  <si>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</si>
  <si>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</si>
  <si>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</si>
  <si>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</si>
  <si>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</si>
  <si>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</si>
  <si>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</si>
  <si>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</si>
  <si>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</si>
  <si>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</si>
  <si>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</si>
  <si>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</si>
  <si>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</si>
  <si>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</si>
  <si>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</si>
  <si>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</si>
  <si>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</si>
  <si>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</si>
  <si>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</si>
  <si>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</si>
  <si>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</si>
  <si>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</si>
  <si>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</si>
  <si>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</si>
  <si>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</si>
  <si>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</si>
  <si>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</si>
  <si>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</si>
  <si>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</si>
  <si>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</si>
  <si>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</si>
  <si>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</si>
  <si>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</si>
  <si>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</si>
  <si>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</si>
  <si>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</si>
  <si>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</si>
  <si>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</si>
  <si>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</si>
  <si>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</si>
  <si>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</si>
  <si>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</si>
  <si>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</si>
  <si>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</si>
  <si>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</si>
  <si>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</si>
  <si>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</si>
  <si>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</si>
  <si>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</si>
  <si>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</si>
  <si>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</si>
  <si>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</si>
  <si>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</si>
  <si>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</si>
  <si>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</si>
  <si>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</si>
  <si>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</si>
  <si>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</si>
  <si>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</si>
  <si>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</si>
  <si>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</si>
  <si>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</si>
  <si>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</si>
  <si>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</si>
  <si>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</si>
  <si>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</si>
  <si>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</si>
  <si>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</si>
  <si>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</si>
  <si>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</si>
  <si>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</si>
  <si>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</si>
  <si>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</si>
  <si>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</si>
  <si>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</si>
  <si>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</si>
  <si>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</si>
  <si>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</si>
  <si>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</si>
  <si>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</si>
  <si>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</si>
  <si>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</si>
  <si>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</si>
  <si>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</si>
  <si>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</si>
  <si>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</si>
  <si>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</si>
  <si>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</si>
  <si>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</si>
  <si>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</si>
  <si>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</si>
  <si>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</si>
  <si>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</si>
  <si>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</si>
  <si>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</si>
  <si>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</si>
  <si>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</si>
  <si>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</si>
  <si>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</si>
  <si>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</si>
  <si>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</si>
  <si>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</si>
  <si>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</si>
  <si>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</si>
  <si>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</si>
  <si>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</si>
  <si>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</si>
  <si>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</si>
  <si>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</si>
  <si>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</si>
  <si>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</si>
  <si>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</si>
  <si>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</si>
  <si>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</si>
  <si>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</si>
  <si>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</si>
  <si>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</si>
  <si>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</si>
  <si>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</si>
  <si>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</si>
  <si>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</si>
  <si>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</si>
  <si>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</si>
  <si>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</si>
  <si>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</si>
  <si>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</si>
  <si>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</si>
  <si>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</si>
  <si>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</si>
  <si>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</si>
  <si>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</si>
  <si>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</si>
  <si>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</si>
  <si>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</si>
  <si>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</si>
  <si>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</si>
  <si>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</si>
  <si>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</si>
  <si>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</si>
  <si>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</si>
  <si>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</si>
  <si>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</si>
  <si>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</si>
  <si>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</si>
  <si>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</si>
  <si>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</si>
  <si>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</si>
  <si>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</si>
  <si>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</si>
  <si>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</si>
  <si>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</si>
  <si>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</si>
  <si>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</si>
  <si>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</si>
  <si>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</si>
  <si>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</si>
  <si>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</si>
  <si>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</si>
  <si>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</si>
  <si>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</si>
  <si>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</si>
  <si>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</si>
  <si>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</si>
  <si>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</si>
  <si>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</si>
  <si>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</si>
  <si>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</si>
  <si>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</si>
  <si>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</si>
  <si>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</si>
  <si>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</si>
  <si>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</si>
  <si>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</si>
  <si>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</si>
  <si>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</si>
  <si>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</si>
  <si>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</si>
  <si>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</si>
  <si>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</si>
  <si>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</si>
  <si>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</si>
  <si>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</si>
  <si>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</si>
  <si>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</si>
  <si>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</si>
  <si>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</si>
  <si>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</si>
  <si>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</si>
  <si>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</si>
  <si>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</si>
  <si>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</si>
  <si>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</si>
  <si>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</si>
  <si>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</si>
  <si>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</si>
  <si>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</si>
  <si>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</si>
  <si>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</si>
  <si>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</si>
  <si>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</si>
  <si>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</si>
  <si>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</si>
  <si>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</si>
  <si>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</si>
  <si>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</si>
  <si>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</si>
  <si>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</si>
  <si>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</si>
  <si>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</si>
  <si>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</si>
  <si>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</si>
  <si>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</si>
  <si>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</si>
  <si>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</si>
  <si>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</si>
  <si>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</si>
  <si>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</si>
  <si>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</si>
  <si>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</si>
  <si>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</si>
  <si>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</si>
  <si>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</si>
  <si>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</si>
  <si>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</si>
  <si>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</si>
  <si>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</si>
  <si>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</si>
  <si>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</si>
  <si>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</si>
  <si>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</si>
  <si>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</si>
  <si>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</si>
  <si>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</si>
  <si>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</si>
  <si>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</si>
  <si>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</si>
  <si>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</si>
  <si>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</si>
  <si>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</si>
  <si>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</si>
  <si>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</si>
  <si>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</si>
  <si>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</si>
  <si>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</si>
  <si>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</si>
  <si>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</si>
  <si>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</si>
  <si>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</si>
  <si>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</si>
  <si>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</si>
  <si>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</si>
  <si>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</si>
  <si>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</si>
  <si>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</si>
  <si>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</si>
  <si>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</si>
  <si>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</si>
  <si>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</si>
  <si>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</si>
  <si>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</si>
  <si>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</si>
  <si>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</si>
  <si>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</si>
  <si>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</si>
  <si>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</si>
  <si>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</si>
  <si>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</si>
  <si>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</si>
  <si>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</si>
  <si>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</si>
  <si>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</si>
  <si>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</si>
  <si>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</si>
  <si>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</si>
  <si>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</si>
  <si>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</si>
  <si>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</si>
  <si>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</si>
  <si>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</si>
  <si>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</si>
  <si>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</si>
  <si>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</si>
  <si>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</si>
  <si>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</si>
  <si>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</si>
  <si>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</si>
  <si>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</si>
  <si>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</si>
  <si>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</si>
  <si>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</si>
  <si>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</si>
  <si>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</si>
  <si>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</si>
  <si>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</si>
  <si>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</si>
  <si>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</si>
  <si>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</si>
  <si>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</si>
  <si>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</si>
  <si>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</si>
  <si>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</si>
  <si>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</si>
  <si>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</si>
  <si>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</si>
  <si>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</si>
  <si>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</si>
  <si>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</si>
  <si>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</si>
  <si>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</si>
  <si>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</si>
  <si>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</si>
  <si>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</si>
  <si>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</si>
  <si>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</si>
  <si>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</si>
  <si>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</si>
  <si>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</si>
  <si>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</si>
  <si>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</si>
  <si>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</si>
  <si>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</si>
  <si>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</si>
  <si>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</si>
  <si>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</si>
  <si>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</si>
  <si>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</si>
  <si>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</si>
  <si>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</si>
  <si>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</si>
  <si>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</si>
  <si>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</si>
  <si>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</si>
  <si>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</si>
  <si>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</si>
  <si>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</si>
  <si>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</si>
  <si>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</si>
  <si>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</si>
  <si>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</si>
  <si>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</si>
  <si>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</si>
  <si>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</si>
  <si>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</si>
  <si>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</si>
  <si>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</si>
  <si>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</si>
  <si>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</si>
  <si>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</si>
  <si>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</si>
  <si>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</si>
  <si>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</si>
  <si>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</si>
  <si>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</si>
  <si>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</si>
  <si>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</si>
  <si>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</si>
  <si>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</si>
  <si>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</si>
  <si>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</si>
  <si>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</si>
  <si>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</si>
  <si>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</si>
  <si>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</si>
  <si>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</si>
  <si>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</si>
  <si>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</si>
  <si>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</si>
  <si>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</si>
  <si>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</si>
  <si>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</si>
  <si>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</si>
  <si>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</si>
  <si>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</si>
  <si>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</si>
  <si>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</si>
  <si>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</si>
  <si>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</si>
  <si>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</si>
  <si>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</si>
  <si>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</si>
  <si>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</si>
  <si>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</si>
  <si>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</si>
  <si>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</si>
  <si>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</si>
  <si>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</si>
  <si>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</si>
  <si>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</si>
  <si>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</si>
  <si>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</si>
  <si>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</si>
  <si>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</si>
  <si>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</si>
  <si>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</si>
  <si>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</si>
  <si>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</si>
  <si>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</si>
  <si>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</si>
  <si>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</si>
  <si>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</si>
  <si>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</si>
  <si>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</si>
  <si>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</si>
  <si>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</si>
  <si>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</si>
  <si>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</si>
  <si>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</si>
  <si>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</si>
  <si>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</si>
  <si>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</si>
  <si>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</si>
  <si>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</si>
  <si>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</si>
  <si>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</si>
  <si>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</si>
  <si>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</si>
  <si>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</si>
  <si>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</si>
  <si>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</si>
  <si>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</si>
  <si>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</si>
  <si>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</si>
  <si>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</si>
  <si>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</si>
  <si>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</si>
  <si>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</si>
  <si>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</si>
  <si>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</si>
  <si>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</si>
  <si>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</si>
  <si>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</si>
  <si>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</si>
  <si>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</si>
  <si>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</si>
  <si>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</si>
  <si>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</si>
  <si>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</si>
  <si>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</si>
  <si>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</si>
  <si>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</si>
  <si>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</si>
  <si>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</si>
  <si>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</si>
  <si>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</si>
  <si>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</si>
  <si>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</si>
  <si>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</si>
  <si>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</si>
  <si>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</si>
  <si>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</si>
  <si>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</si>
  <si>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</si>
  <si>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</si>
  <si>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</si>
  <si>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</si>
  <si>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</si>
  <si>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</si>
  <si>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</si>
  <si>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</si>
  <si>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</si>
  <si>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</si>
  <si>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</si>
  <si>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</si>
  <si>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</si>
  <si>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</si>
  <si>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</si>
  <si>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</si>
  <si>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</si>
  <si>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</si>
  <si>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</si>
  <si>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</si>
  <si>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</si>
  <si>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</si>
  <si>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</si>
  <si>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</si>
  <si>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</si>
  <si>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</si>
  <si>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</si>
  <si>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</si>
  <si>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</si>
  <si>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</si>
  <si>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</si>
  <si>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</si>
  <si>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</si>
  <si>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</si>
  <si>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</si>
  <si>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</si>
  <si>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</si>
  <si>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</si>
  <si>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</si>
  <si>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</si>
  <si>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</si>
  <si>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</si>
  <si>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</si>
  <si>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</si>
  <si>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</si>
  <si>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</si>
  <si>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</si>
  <si>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</si>
  <si>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</si>
  <si>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</si>
  <si>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</si>
  <si>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</si>
  <si>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</si>
  <si>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</si>
  <si>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</si>
  <si>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</si>
  <si>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</si>
  <si>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</si>
  <si>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</si>
  <si>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</si>
  <si>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</si>
  <si>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</si>
  <si>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</si>
  <si>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</si>
  <si>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</si>
  <si>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</si>
  <si>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</si>
  <si>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</si>
  <si>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</si>
  <si>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</si>
  <si>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</si>
  <si>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</si>
  <si>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</si>
  <si>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</si>
  <si>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</si>
  <si>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</si>
  <si>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</si>
  <si>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</si>
  <si>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</si>
  <si>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</si>
  <si>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</si>
  <si>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</si>
  <si>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</si>
  <si>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</si>
  <si>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</si>
  <si>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</si>
  <si>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</si>
  <si>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</si>
  <si>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</si>
  <si>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</si>
  <si>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</si>
  <si>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</si>
  <si>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</si>
  <si>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</si>
  <si>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</si>
  <si>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</si>
  <si>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</si>
  <si>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</si>
  <si>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</si>
  <si>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</si>
  <si>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</si>
  <si>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</si>
  <si>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</si>
  <si>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</si>
  <si>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</si>
  <si>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</si>
  <si>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</si>
  <si>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</si>
  <si>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</si>
  <si>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</si>
  <si>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</si>
  <si>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</si>
  <si>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</si>
  <si>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</si>
  <si>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</si>
  <si>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</si>
  <si>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</si>
  <si>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</si>
  <si>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</si>
  <si>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</si>
  <si>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</si>
  <si>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</si>
  <si>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</si>
  <si>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</si>
  <si>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</si>
  <si>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</si>
  <si>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</si>
  <si>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</si>
  <si>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</si>
  <si>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</si>
  <si>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</si>
  <si>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</si>
  <si>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</si>
  <si>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</si>
  <si>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</si>
  <si>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</si>
  <si>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</si>
  <si>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</si>
  <si>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</si>
  <si>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</si>
  <si>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</si>
  <si>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</si>
  <si>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</si>
  <si>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</si>
  <si>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</si>
  <si>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</si>
  <si>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</si>
  <si>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</si>
  <si>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</si>
  <si>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</si>
  <si>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</si>
  <si>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</si>
  <si>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</si>
  <si>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</si>
  <si>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</si>
  <si>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</si>
  <si>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</si>
  <si>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</si>
  <si>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</si>
  <si>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</si>
  <si>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</si>
  <si>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</si>
  <si>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</si>
  <si>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</si>
  <si>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</si>
  <si>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</si>
  <si>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</si>
  <si>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</si>
  <si>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</si>
  <si>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</si>
  <si>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</si>
  <si>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</si>
  <si>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</si>
  <si>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</si>
  <si>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</si>
  <si>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</si>
  <si>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</si>
  <si>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</si>
  <si>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</si>
  <si>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</si>
  <si>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</si>
  <si>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</si>
  <si>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</si>
  <si>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</si>
  <si>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</si>
  <si>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</si>
  <si>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</si>
  <si>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</si>
  <si>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</si>
  <si>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</si>
  <si>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</si>
  <si>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</si>
  <si>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</si>
  <si>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</si>
  <si>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</si>
  <si>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</si>
  <si>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</si>
  <si>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</si>
  <si>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</si>
  <si>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</si>
  <si>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</si>
  <si>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</si>
  <si>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</si>
  <si>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</si>
  <si>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</si>
  <si>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</si>
  <si>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</si>
  <si>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</si>
  <si>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</si>
  <si>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</si>
  <si>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</si>
  <si>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</si>
  <si>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</si>
  <si>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</si>
  <si>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</si>
  <si>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</si>
  <si>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</si>
  <si>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</si>
  <si>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</si>
  <si>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</si>
  <si>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</si>
  <si>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</si>
  <si>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</si>
  <si>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</si>
  <si>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</si>
  <si>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</si>
  <si>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</si>
  <si>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</si>
  <si>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</si>
  <si>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</si>
  <si>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</si>
  <si>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</si>
  <si>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</si>
  <si>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</si>
  <si>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</si>
  <si>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</si>
  <si>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</si>
  <si>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</si>
  <si>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</si>
  <si>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</si>
  <si>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</si>
  <si>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</si>
  <si>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</si>
  <si>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</si>
  <si>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</si>
  <si>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</si>
  <si>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</si>
  <si>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</si>
  <si>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</si>
  <si>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</si>
  <si>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</si>
  <si>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</si>
  <si>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</si>
  <si>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</si>
  <si>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</si>
  <si>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</si>
  <si>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</si>
  <si>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</si>
  <si>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</si>
  <si>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</si>
  <si>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</si>
  <si>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</si>
  <si>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</si>
  <si>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</si>
  <si>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</si>
  <si>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</si>
  <si>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</si>
  <si>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</si>
  <si>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</si>
  <si>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</si>
  <si>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</si>
  <si>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</si>
  <si>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</si>
  <si>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</si>
  <si>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</si>
  <si>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</si>
  <si>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</si>
  <si>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</si>
  <si>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</si>
  <si>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</si>
  <si>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</si>
  <si>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</si>
  <si>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</si>
  <si>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</si>
  <si>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</si>
  <si>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</si>
  <si>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</si>
  <si>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</si>
  <si>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</si>
  <si>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</si>
  <si>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</si>
  <si>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</si>
  <si>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</si>
  <si>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</si>
  <si>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</si>
  <si>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</si>
  <si>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</si>
  <si>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</si>
  <si>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</si>
  <si>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</si>
  <si>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</si>
  <si>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</si>
  <si>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</si>
  <si>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</si>
  <si>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</si>
  <si>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</si>
  <si>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</si>
  <si>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</si>
  <si>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</si>
  <si>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</si>
  <si>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</si>
  <si>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</si>
  <si>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</si>
  <si>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</si>
  <si>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</si>
  <si>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</si>
  <si>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</si>
  <si>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</si>
  <si>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</si>
  <si>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</si>
  <si>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</si>
  <si>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</si>
  <si>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</si>
  <si>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</si>
  <si>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</si>
  <si>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</si>
  <si>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</si>
  <si>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</si>
  <si>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</si>
  <si>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</si>
  <si>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</si>
  <si>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</si>
  <si>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</si>
  <si>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</si>
  <si>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</si>
  <si>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</si>
  <si>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</si>
  <si>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</si>
  <si>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</si>
  <si>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</si>
  <si>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</si>
  <si>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</si>
  <si>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</si>
  <si>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</si>
  <si>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</si>
  <si>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</si>
  <si>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</si>
  <si>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</si>
  <si>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</si>
  <si>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</si>
  <si>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</si>
  <si>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</si>
  <si>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</si>
  <si>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</si>
  <si>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</si>
  <si>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</si>
  <si>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</si>
  <si>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</si>
  <si>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</si>
  <si>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</si>
  <si>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</si>
  <si>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</si>
  <si>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</si>
  <si>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</si>
  <si>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</si>
  <si>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</si>
  <si>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</si>
  <si>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</si>
  <si>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</si>
  <si>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</si>
  <si>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</si>
  <si>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</si>
  <si>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</si>
  <si>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</si>
  <si>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</si>
  <si>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</si>
  <si>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</si>
  <si>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</si>
  <si>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</si>
  <si>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</si>
  <si>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</si>
  <si>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</si>
  <si>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</si>
  <si>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</si>
  <si>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</si>
  <si>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</si>
  <si>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</si>
  <si>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</si>
  <si>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</si>
  <si>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</si>
  <si>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</si>
  <si>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</si>
  <si>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</si>
  <si>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</si>
  <si>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</si>
  <si>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</si>
  <si>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</si>
  <si>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</si>
  <si>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</si>
  <si>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</si>
  <si>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</si>
  <si>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</si>
  <si>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</si>
  <si>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</si>
  <si>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</si>
  <si>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</si>
  <si>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</si>
  <si>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</si>
  <si>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</si>
  <si>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</si>
  <si>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</si>
  <si>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</si>
  <si>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</si>
  <si>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</si>
  <si>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</si>
  <si>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</si>
  <si>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</si>
  <si>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</si>
  <si>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</si>
  <si>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</si>
  <si>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</si>
  <si>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</si>
  <si>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</si>
  <si>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</si>
  <si>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</si>
  <si>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</si>
  <si>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</si>
  <si>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</si>
  <si>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</si>
  <si>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</si>
  <si>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</si>
  <si>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</si>
  <si>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</si>
  <si>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</si>
  <si>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</si>
  <si>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</si>
  <si>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</si>
  <si>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</si>
  <si>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</si>
  <si>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</si>
  <si>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</si>
  <si>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</si>
  <si>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</si>
  <si>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</si>
  <si>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</si>
  <si>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</si>
  <si>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</si>
  <si>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</si>
  <si>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</si>
  <si>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</si>
  <si>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</si>
  <si>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</si>
  <si>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</si>
  <si>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</si>
  <si>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</si>
  <si>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</si>
  <si>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</si>
  <si>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</si>
  <si>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</si>
  <si>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</si>
  <si>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</si>
  <si>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</si>
  <si>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</si>
  <si>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</si>
  <si>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</si>
  <si>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</si>
  <si>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</si>
  <si>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</si>
  <si>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</si>
  <si>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</si>
  <si>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</si>
  <si>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</si>
  <si>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</si>
  <si>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</si>
  <si>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</si>
  <si>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</si>
  <si>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</si>
  <si>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</si>
  <si>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</si>
  <si>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</si>
  <si>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</si>
  <si>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</si>
  <si>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</si>
  <si>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</si>
  <si>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</si>
  <si>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</si>
  <si>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</si>
  <si>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</si>
  <si>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</si>
  <si>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</si>
  <si>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</si>
  <si>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</si>
  <si>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</si>
  <si>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</si>
  <si>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</si>
  <si>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</si>
  <si>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</si>
  <si>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</si>
  <si>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</si>
  <si>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</si>
  <si>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</si>
  <si>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</si>
  <si>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</si>
  <si>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</si>
  <si>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</si>
  <si>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</si>
  <si>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</si>
  <si>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</si>
  <si>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</si>
  <si>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</si>
  <si>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</si>
  <si>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</si>
  <si>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</si>
  <si>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</si>
  <si>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</si>
  <si>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</si>
  <si>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</si>
  <si>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</si>
  <si>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</si>
  <si>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</si>
  <si>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</si>
  <si>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</si>
  <si>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</si>
  <si>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</si>
  <si>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</si>
  <si>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</si>
  <si>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</si>
  <si>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</si>
  <si>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</si>
  <si>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</si>
  <si>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</si>
  <si>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</si>
  <si>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</si>
  <si>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</si>
  <si>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</si>
  <si>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</si>
  <si>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</si>
  <si>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</si>
  <si>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</si>
  <si>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</si>
  <si>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</si>
  <si>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</si>
  <si>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</si>
  <si>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</si>
  <si>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</si>
  <si>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</si>
  <si>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</si>
  <si>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</si>
  <si>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</si>
  <si>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</si>
  <si>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</si>
  <si>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</si>
  <si>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</si>
  <si>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</si>
  <si>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</si>
  <si>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</si>
  <si>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</si>
  <si>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</si>
  <si>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</si>
  <si>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</si>
  <si>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</si>
  <si>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</si>
  <si>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</si>
  <si>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</si>
  <si>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</si>
  <si>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</si>
  <si>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</si>
  <si>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</si>
  <si>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</si>
  <si>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</si>
  <si>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</si>
  <si>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</si>
  <si>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</si>
  <si>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</si>
  <si>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</si>
  <si>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</si>
  <si>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</si>
  <si>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</si>
  <si>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</si>
  <si>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</si>
  <si>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</si>
  <si>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</si>
  <si>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</si>
  <si>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</si>
  <si>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</si>
  <si>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</si>
  <si>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</si>
  <si>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</si>
  <si>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</si>
  <si>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</si>
  <si>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</si>
  <si>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</si>
  <si>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</si>
  <si>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</si>
  <si>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</si>
  <si>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</si>
  <si>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</si>
  <si>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</si>
  <si>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</si>
  <si>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</si>
  <si>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</si>
  <si>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</si>
  <si>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</si>
  <si>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</si>
  <si>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</si>
  <si>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</si>
  <si>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</si>
  <si>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</si>
  <si>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</si>
  <si>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</si>
  <si>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</si>
  <si>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</si>
  <si>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</si>
  <si>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</si>
  <si>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</si>
  <si>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</si>
  <si>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</si>
  <si>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</si>
  <si>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</si>
  <si>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</si>
  <si>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</si>
  <si>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</si>
  <si>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</si>
  <si>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</si>
  <si>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</si>
  <si>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</si>
  <si>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</si>
  <si>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</si>
  <si>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</si>
  <si>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</si>
  <si>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</si>
  <si>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</si>
  <si>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</si>
  <si>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</si>
  <si>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</si>
  <si>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</si>
  <si>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</si>
  <si>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</si>
  <si>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</si>
  <si>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</si>
  <si>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</si>
  <si>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</si>
  <si>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</si>
  <si>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</si>
  <si>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</si>
  <si>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</si>
  <si>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</si>
  <si>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</si>
  <si>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</si>
  <si>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</si>
  <si>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</si>
  <si>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</si>
  <si>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</si>
  <si>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</si>
  <si>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</si>
  <si>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</si>
  <si>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</si>
  <si>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</si>
  <si>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</si>
  <si>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</si>
  <si>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</si>
  <si>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</si>
  <si>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</si>
  <si>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</si>
  <si>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</si>
  <si>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</si>
  <si>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</si>
  <si>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</si>
  <si>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</si>
  <si>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</si>
  <si>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</si>
  <si>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</si>
  <si>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</si>
  <si>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</si>
  <si>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</si>
  <si>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</si>
  <si>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</si>
  <si>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</si>
  <si>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</si>
  <si>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</si>
  <si>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</si>
  <si>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</si>
  <si>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</si>
  <si>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</si>
  <si>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</si>
  <si>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</si>
  <si>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</si>
  <si>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</si>
  <si>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</si>
  <si>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</si>
  <si>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</si>
  <si>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</si>
  <si>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</si>
  <si>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</si>
  <si>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</si>
  <si>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</si>
  <si>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</si>
  <si>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</si>
  <si>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</si>
  <si>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</si>
  <si>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</si>
  <si>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</si>
  <si>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</si>
  <si>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</si>
  <si>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</si>
  <si>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</si>
  <si>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</si>
  <si>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</si>
  <si>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</si>
  <si>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</si>
  <si>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</si>
  <si>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</si>
  <si>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</si>
  <si>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</si>
  <si>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</si>
  <si>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</si>
  <si>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</si>
  <si>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</si>
  <si>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</si>
  <si>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</si>
  <si>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</si>
  <si>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</si>
  <si>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</si>
  <si>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</si>
  <si>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</si>
  <si>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</si>
  <si>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</si>
  <si>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</si>
  <si>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</si>
  <si>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</si>
  <si>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</si>
  <si>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</si>
  <si>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</si>
  <si>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</si>
  <si>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</si>
  <si>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</si>
  <si>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</si>
  <si>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</si>
  <si>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</si>
  <si>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</si>
  <si>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</si>
  <si>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</si>
  <si>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</si>
  <si>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</si>
  <si>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</si>
  <si>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</si>
  <si>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</si>
  <si>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</si>
  <si>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</si>
  <si>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</si>
  <si>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</si>
  <si>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</si>
  <si>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</si>
  <si>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</si>
  <si>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</si>
  <si>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</si>
  <si>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</si>
  <si>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</si>
  <si>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</si>
  <si>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</si>
  <si>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</si>
  <si>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</si>
  <si>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</si>
  <si>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</si>
  <si>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</si>
  <si>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</si>
  <si>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</si>
  <si>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</si>
  <si>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</si>
  <si>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</si>
  <si>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</si>
  <si>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</si>
  <si>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</si>
  <si>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</si>
  <si>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</si>
  <si>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</si>
  <si>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</si>
  <si>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</si>
  <si>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</si>
  <si>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</si>
  <si>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</si>
  <si>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</si>
  <si>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</si>
  <si>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</si>
  <si>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</si>
  <si>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</si>
  <si>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</si>
  <si>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</si>
  <si>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</si>
  <si>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</si>
  <si>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</si>
  <si>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</si>
  <si>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</si>
  <si>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</si>
  <si>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</si>
  <si>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</si>
  <si>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</si>
  <si>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</si>
  <si>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</si>
  <si>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</si>
  <si>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</si>
  <si>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</si>
  <si>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</si>
  <si>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</si>
  <si>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</si>
  <si>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</si>
  <si>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</si>
  <si>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</si>
  <si>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</si>
  <si>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</si>
  <si>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</si>
  <si>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</si>
  <si>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</si>
  <si>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</si>
  <si>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</si>
  <si>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</si>
  <si>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</si>
  <si>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</si>
  <si>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</si>
  <si>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</si>
  <si>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</si>
  <si>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</si>
  <si>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</si>
  <si>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</si>
  <si>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</si>
  <si>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</si>
  <si>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</si>
  <si>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</si>
  <si>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</si>
  <si>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</si>
  <si>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</si>
  <si>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</si>
  <si>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</si>
  <si>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</si>
  <si>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</si>
  <si>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</si>
  <si>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</si>
  <si>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</si>
  <si>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</si>
  <si>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</si>
  <si>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</si>
  <si>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</si>
  <si>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</si>
  <si>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</si>
  <si>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</si>
  <si>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</si>
  <si>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</si>
  <si>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</si>
  <si>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</si>
  <si>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</si>
  <si>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</si>
  <si>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</si>
  <si>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</si>
  <si>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</si>
  <si>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</si>
  <si>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</si>
  <si>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</si>
  <si>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</si>
  <si>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</si>
  <si>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</si>
  <si>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</si>
  <si>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</si>
  <si>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</si>
  <si>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</si>
  <si>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</si>
  <si>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</si>
  <si>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</si>
  <si>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</si>
  <si>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</si>
  <si>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</si>
  <si>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</si>
  <si>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</si>
  <si>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</si>
  <si>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</si>
  <si>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</si>
  <si>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</si>
  <si>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</si>
  <si>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</si>
  <si>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</si>
  <si>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</si>
  <si>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</si>
  <si>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</si>
  <si>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</si>
  <si>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</si>
  <si>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</si>
  <si>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</si>
  <si>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</si>
  <si>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</si>
  <si>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</si>
  <si>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</si>
  <si>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</si>
  <si>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</si>
  <si>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</si>
  <si>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</si>
  <si>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</si>
  <si>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</si>
  <si>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</si>
  <si>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</si>
  <si>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</si>
  <si>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</si>
  <si>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</si>
  <si>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</si>
  <si>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</si>
  <si>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</si>
  <si>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</si>
  <si>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</si>
  <si>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</si>
  <si>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</si>
  <si>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</si>
  <si>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</si>
  <si>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</si>
  <si>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</si>
  <si>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</si>
  <si>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</si>
  <si>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</si>
  <si>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</si>
  <si>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</si>
  <si>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</si>
  <si>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</si>
  <si>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</si>
  <si>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</si>
  <si>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</si>
  <si>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</si>
  <si>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</si>
  <si>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</si>
  <si>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</si>
  <si>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</si>
  <si>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</si>
  <si>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</si>
  <si>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</si>
  <si>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</si>
  <si>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</si>
  <si>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</si>
  <si>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</si>
  <si>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</si>
  <si>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</si>
  <si>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</si>
  <si>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</si>
  <si>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</si>
  <si>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</si>
  <si>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</si>
  <si>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</si>
  <si>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</si>
  <si>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</si>
  <si>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</si>
  <si>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</si>
  <si>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</si>
  <si>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</si>
  <si>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</si>
  <si>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</si>
  <si>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</si>
  <si>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</si>
  <si>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</si>
  <si>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</si>
  <si>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</si>
  <si>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</si>
  <si>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</si>
  <si>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</si>
  <si>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</si>
  <si>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</si>
  <si>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</si>
  <si>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</si>
  <si>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</si>
  <si>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</si>
  <si>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</si>
  <si>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</si>
  <si>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</si>
  <si>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</si>
  <si>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</si>
  <si>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</si>
  <si>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</si>
  <si>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</si>
  <si>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</si>
  <si>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</si>
  <si>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</si>
  <si>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</si>
  <si>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</si>
  <si>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</si>
  <si>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</si>
  <si>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</si>
  <si>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</si>
  <si>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</si>
  <si>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</si>
  <si>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</si>
  <si>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</si>
  <si>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</si>
  <si>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</si>
  <si>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</si>
  <si>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</si>
  <si>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</si>
  <si>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</si>
  <si>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</si>
  <si>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</si>
  <si>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</si>
  <si>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</si>
  <si>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</si>
  <si>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</si>
  <si>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</si>
  <si>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</si>
  <si>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</si>
  <si>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</si>
  <si>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</si>
  <si>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</si>
  <si>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</si>
  <si>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</si>
  <si>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</si>
  <si>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</si>
  <si>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</si>
  <si>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</si>
  <si>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</si>
  <si>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</si>
  <si>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</si>
  <si>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</si>
  <si>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</si>
  <si>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</si>
  <si>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</si>
  <si>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</si>
  <si>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</si>
  <si>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</si>
  <si>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</si>
  <si>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</si>
  <si>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</si>
  <si>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</si>
  <si>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</si>
  <si>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</si>
  <si>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</si>
  <si>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</si>
  <si>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</si>
  <si>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</si>
  <si>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</si>
  <si>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</si>
  <si>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</si>
  <si>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</si>
  <si>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</si>
  <si>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</si>
  <si>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</si>
  <si>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</si>
  <si>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</si>
  <si>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</si>
  <si>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</si>
  <si>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</si>
  <si>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</si>
  <si>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</si>
  <si>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</si>
  <si>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</si>
  <si>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</si>
  <si>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</si>
  <si>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</si>
  <si>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</si>
  <si>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</si>
  <si>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</si>
  <si>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</si>
  <si>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</si>
  <si>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</si>
  <si>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</si>
  <si>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</si>
  <si>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</si>
  <si>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</si>
  <si>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</si>
  <si>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</si>
  <si>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</si>
  <si>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</si>
  <si>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</si>
  <si>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</si>
  <si>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</si>
  <si>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</si>
  <si>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</si>
  <si>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</si>
  <si>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</si>
  <si>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</si>
  <si>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</si>
  <si>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</si>
  <si>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</si>
  <si>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</si>
  <si>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</si>
  <si>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</si>
  <si>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</si>
  <si>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</si>
  <si>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</si>
  <si>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</si>
  <si>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</si>
  <si>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</si>
  <si>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</si>
  <si>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</si>
  <si>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</si>
  <si>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</si>
  <si>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</si>
  <si>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</si>
  <si>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</si>
  <si>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</si>
  <si>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</si>
  <si>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</si>
  <si>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</si>
  <si>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</si>
  <si>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</si>
  <si>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</si>
  <si>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</si>
  <si>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</si>
  <si>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</si>
  <si>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</si>
  <si>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</si>
  <si>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</si>
  <si>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</si>
  <si>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</si>
  <si>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</si>
  <si>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</si>
  <si>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</si>
  <si>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</si>
  <si>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</si>
  <si>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</si>
  <si>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</si>
  <si>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</si>
  <si>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</si>
  <si>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</si>
  <si>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</si>
  <si>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</si>
  <si>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</si>
  <si>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</si>
  <si>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</si>
  <si>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</si>
  <si>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</si>
  <si>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</si>
  <si>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</si>
  <si>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</si>
  <si>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</si>
  <si>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</si>
  <si>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</si>
  <si>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</si>
  <si>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</si>
  <si>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</si>
  <si>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</si>
  <si>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</si>
  <si>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</si>
  <si>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</si>
  <si>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</si>
  <si>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</si>
  <si>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</si>
  <si>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</si>
  <si>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</si>
  <si>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</si>
  <si>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</si>
  <si>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</si>
  <si>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</si>
  <si>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</si>
  <si>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</si>
  <si>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</si>
  <si>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</si>
  <si>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</si>
  <si>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</si>
  <si>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</si>
  <si>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</si>
  <si>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</si>
  <si>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</si>
  <si>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</si>
  <si>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</si>
  <si>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</si>
  <si>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</si>
  <si>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</si>
  <si>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</si>
  <si>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</si>
  <si>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</si>
  <si>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</si>
  <si>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</si>
  <si>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</si>
  <si>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</si>
  <si>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</si>
  <si>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</si>
  <si>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</si>
  <si>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</si>
  <si>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</si>
  <si>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</si>
  <si>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</si>
  <si>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</si>
  <si>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</si>
  <si>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</si>
  <si>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</si>
  <si>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</si>
  <si>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</si>
  <si>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</si>
  <si>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</si>
  <si>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</si>
  <si>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</si>
  <si>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</si>
  <si>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</si>
  <si>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</si>
  <si>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</si>
  <si>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</si>
  <si>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</si>
  <si>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</si>
  <si>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</si>
  <si>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</si>
  <si>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</si>
  <si>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</si>
  <si>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</si>
  <si>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</si>
  <si>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</si>
  <si>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</si>
  <si>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</si>
  <si>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</si>
  <si>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</si>
  <si>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</si>
  <si>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</si>
  <si>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</si>
  <si>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</si>
  <si>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</si>
  <si>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</si>
  <si>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</si>
  <si>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</si>
  <si>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</si>
  <si>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</si>
  <si>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</si>
  <si>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</si>
  <si>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</si>
  <si>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</si>
  <si>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</si>
  <si>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</si>
  <si>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</si>
  <si>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</si>
  <si>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</si>
  <si>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</si>
  <si>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</si>
  <si>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</si>
  <si>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</si>
  <si>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</si>
  <si>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</si>
  <si>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</si>
  <si>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</si>
  <si>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</si>
  <si>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</si>
  <si>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</si>
  <si>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</si>
  <si>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</si>
  <si>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</si>
  <si>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</si>
  <si>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</si>
  <si>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</si>
  <si>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</si>
  <si>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</si>
  <si>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</si>
  <si>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</si>
  <si>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</si>
  <si>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</si>
  <si>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</si>
  <si>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</si>
  <si>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</si>
  <si>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</si>
  <si>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</si>
  <si>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</si>
  <si>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</si>
  <si>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</si>
  <si>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</si>
  <si>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</si>
  <si>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</si>
  <si>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</si>
  <si>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</si>
  <si>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</si>
  <si>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</si>
  <si>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</si>
  <si>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</si>
  <si>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</si>
  <si>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</si>
  <si>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</si>
  <si>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</si>
  <si>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</si>
  <si>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</si>
  <si>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</si>
  <si>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</si>
  <si>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</si>
  <si>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</si>
  <si>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</si>
  <si>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</si>
  <si>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</si>
  <si>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</si>
  <si>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</si>
  <si>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</si>
  <si>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</si>
  <si>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</si>
  <si>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</si>
  <si>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</si>
  <si>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</si>
  <si>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</si>
  <si>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</si>
  <si>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</si>
  <si>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</si>
  <si>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</si>
  <si>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</si>
  <si>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</si>
  <si>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</si>
  <si>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</si>
  <si>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</si>
  <si>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</si>
  <si>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</si>
  <si>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</si>
  <si>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</si>
  <si>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</si>
  <si>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</si>
  <si>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</si>
  <si>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</si>
  <si>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</si>
  <si>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</si>
  <si>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</si>
  <si>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</si>
  <si>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</si>
  <si>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</si>
  <si>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</si>
  <si>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</si>
  <si>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</si>
  <si>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</si>
  <si>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</si>
  <si>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</si>
  <si>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</si>
  <si>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</si>
  <si>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</si>
  <si>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</si>
  <si>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</si>
  <si>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</si>
  <si>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</si>
  <si>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</si>
  <si>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</si>
  <si>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</si>
  <si>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</si>
  <si>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</si>
  <si>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</si>
  <si>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</si>
  <si>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</si>
  <si>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</si>
  <si>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</si>
  <si>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</si>
  <si>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</si>
  <si>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</si>
  <si>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</si>
  <si>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</si>
  <si>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</si>
  <si>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</si>
  <si>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</si>
  <si>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</si>
  <si>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</si>
  <si>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</si>
  <si>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</si>
  <si>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</si>
  <si>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</si>
  <si>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</si>
  <si>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</si>
  <si>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</si>
  <si>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</si>
  <si>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</si>
  <si>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</si>
  <si>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</si>
  <si>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</si>
  <si>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</si>
  <si>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</si>
  <si>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</si>
  <si>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</si>
  <si>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</si>
  <si>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</si>
  <si>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</si>
  <si>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</si>
  <si>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</si>
  <si>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</si>
  <si>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</si>
  <si>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</si>
  <si>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</si>
  <si>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</si>
  <si>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</si>
  <si>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</si>
  <si>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</si>
  <si>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</si>
  <si>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</si>
  <si>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</si>
  <si>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</si>
  <si>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</si>
  <si>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</si>
  <si>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</si>
  <si>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</si>
  <si>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</si>
  <si>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</si>
  <si>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</si>
  <si>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</si>
  <si>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</si>
  <si>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</si>
  <si>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</si>
  <si>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</si>
  <si>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</si>
  <si>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</si>
  <si>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</si>
  <si>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</si>
  <si>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</si>
  <si>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</si>
  <si>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</si>
  <si>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</si>
  <si>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</si>
  <si>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</si>
  <si>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</si>
  <si>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</si>
  <si>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</si>
  <si>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</si>
  <si>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</si>
  <si>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</si>
  <si>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</si>
  <si>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</si>
  <si>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</si>
  <si>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</si>
  <si>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</si>
  <si>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</si>
  <si>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</si>
  <si>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</si>
  <si>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</si>
  <si>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</si>
  <si>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</si>
  <si>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</si>
  <si>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</si>
  <si>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</si>
  <si>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</si>
  <si>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</si>
  <si>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</si>
  <si>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</si>
  <si>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</si>
  <si>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</si>
  <si>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</si>
  <si>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</si>
  <si>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</si>
  <si>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</si>
  <si>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</si>
  <si>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</si>
  <si>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</si>
  <si>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</si>
  <si>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</si>
  <si>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</si>
  <si>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</si>
  <si>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</si>
  <si>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</si>
  <si>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</si>
  <si>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</si>
  <si>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</si>
  <si>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</si>
  <si>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</si>
  <si>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</si>
  <si>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</si>
  <si>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</si>
  <si>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</si>
  <si>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</si>
  <si>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</si>
  <si>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</si>
  <si>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</si>
  <si>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</si>
  <si>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</si>
  <si>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</si>
  <si>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</si>
  <si>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</si>
  <si>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</si>
  <si>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</si>
  <si>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</si>
  <si>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</si>
  <si>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</si>
  <si>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</si>
  <si>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</si>
  <si>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</si>
  <si>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</si>
  <si>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</si>
  <si>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</si>
  <si>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</si>
  <si>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</si>
  <si>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</si>
  <si>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</si>
  <si>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</si>
  <si>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</si>
  <si>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</si>
  <si>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</si>
  <si>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</si>
  <si>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</si>
  <si>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</si>
  <si>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</si>
  <si>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</si>
  <si>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</si>
  <si>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</si>
  <si>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</si>
  <si>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</si>
  <si>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</si>
  <si>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</si>
  <si>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</si>
  <si>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</si>
  <si>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</si>
  <si>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</si>
  <si>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</si>
  <si>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</si>
  <si>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</si>
  <si>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</si>
  <si>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</si>
  <si>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</si>
  <si>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</si>
  <si>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</si>
  <si>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</si>
  <si>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</si>
  <si>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</si>
  <si>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</si>
  <si>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</si>
  <si>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</si>
  <si>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</si>
  <si>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</si>
  <si>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</si>
  <si>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</si>
  <si>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</si>
  <si>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</si>
  <si>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</si>
  <si>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</si>
  <si>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</si>
  <si>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</si>
  <si>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</si>
  <si>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</si>
  <si>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</si>
  <si>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</si>
  <si>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</si>
  <si>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</si>
  <si>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</si>
  <si>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</si>
  <si>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</si>
  <si>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</si>
  <si>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</si>
  <si>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</si>
  <si>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</si>
  <si>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</si>
  <si>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</si>
  <si>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</si>
  <si>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</si>
  <si>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</si>
  <si>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</si>
  <si>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</si>
  <si>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</si>
  <si>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</si>
  <si>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</si>
  <si>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</si>
  <si>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</si>
  <si>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</si>
  <si>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</si>
  <si>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</si>
  <si>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</si>
  <si>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</si>
  <si>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</si>
  <si>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</si>
  <si>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</si>
  <si>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</si>
  <si>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</si>
  <si>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</si>
  <si>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</si>
  <si>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</si>
  <si>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</si>
  <si>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</si>
  <si>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</si>
  <si>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</si>
  <si>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</si>
  <si>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</si>
  <si>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</si>
  <si>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</si>
  <si>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</si>
  <si>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</si>
  <si>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</si>
  <si>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</si>
  <si>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</si>
  <si>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</si>
  <si>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</si>
  <si>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</si>
  <si>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</si>
  <si>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</si>
  <si>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</si>
  <si>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</si>
  <si>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</si>
  <si>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</si>
  <si>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</si>
  <si>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</si>
  <si>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</si>
  <si>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</si>
  <si>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</si>
  <si>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</si>
  <si>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</si>
  <si>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</si>
  <si>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</si>
  <si>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</si>
  <si>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</si>
  <si>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</si>
  <si>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</si>
  <si>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</si>
  <si>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</si>
  <si>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</si>
  <si>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</si>
  <si>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</si>
  <si>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</si>
  <si>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</si>
  <si>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</si>
  <si>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</si>
  <si>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</si>
  <si>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</si>
  <si>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</si>
  <si>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</si>
  <si>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</si>
  <si>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</si>
  <si>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</si>
  <si>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</si>
  <si>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</si>
  <si>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</si>
  <si>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</si>
  <si>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</si>
  <si>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</si>
  <si>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</si>
  <si>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</si>
  <si>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</si>
  <si>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</si>
  <si>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</si>
  <si>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</si>
  <si>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</si>
  <si>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</si>
  <si>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</si>
  <si>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</si>
  <si>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</si>
  <si>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</si>
  <si>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</si>
  <si>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</si>
  <si>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</si>
  <si>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</si>
  <si>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</si>
  <si>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</si>
  <si>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</si>
  <si>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</si>
  <si>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</si>
  <si>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</si>
  <si>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</si>
  <si>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</si>
  <si>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</si>
  <si>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</si>
  <si>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</si>
  <si>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</si>
  <si>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</si>
  <si>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</si>
  <si>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</si>
  <si>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</si>
  <si>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</si>
  <si>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</si>
  <si>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</si>
  <si>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</si>
  <si>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</si>
  <si>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</si>
  <si>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</si>
  <si>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</si>
  <si>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</si>
  <si>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</si>
  <si>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</si>
  <si>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</si>
  <si>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</si>
  <si>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</si>
  <si>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</si>
  <si>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</si>
  <si>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</si>
  <si>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</si>
  <si>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</si>
  <si>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</si>
  <si>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</si>
  <si>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</si>
  <si>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</si>
  <si>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</si>
  <si>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</si>
  <si>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</si>
  <si>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</si>
  <si>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</si>
  <si>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</si>
  <si>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</si>
  <si>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</si>
  <si>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</si>
  <si>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</si>
  <si>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</si>
  <si>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</si>
  <si>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</si>
  <si>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</si>
  <si>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</si>
  <si>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</si>
  <si>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</si>
  <si>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</si>
  <si>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</si>
  <si>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</si>
  <si>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</si>
  <si>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</si>
  <si>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</si>
  <si>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</si>
  <si>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</si>
  <si>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</si>
  <si>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</si>
  <si>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</si>
  <si>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</si>
  <si>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</si>
  <si>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</si>
  <si>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</si>
  <si>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</si>
  <si>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</si>
  <si>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</si>
  <si>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</si>
  <si>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</si>
  <si>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</si>
  <si>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</si>
  <si>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</si>
  <si>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</si>
  <si>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</si>
  <si>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</si>
  <si>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</si>
  <si>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</si>
  <si>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</si>
  <si>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</si>
  <si>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</si>
  <si>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</si>
  <si>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</si>
  <si>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</si>
  <si>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</si>
  <si>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</si>
  <si>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</si>
  <si>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</si>
  <si>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</si>
  <si>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</si>
  <si>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</si>
  <si>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</si>
  <si>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</si>
  <si>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</si>
  <si>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</si>
  <si>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</si>
  <si>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</si>
  <si>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</si>
  <si>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</si>
  <si>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</si>
  <si>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</si>
  <si>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</si>
  <si>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</si>
  <si>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</si>
  <si>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</si>
  <si>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</si>
  <si>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</si>
  <si>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</si>
  <si>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</si>
  <si>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</si>
  <si>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</si>
  <si>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</si>
  <si>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</si>
  <si>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</si>
  <si>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</si>
  <si>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</si>
  <si>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</si>
  <si>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</si>
  <si>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</si>
  <si>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</si>
  <si>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</si>
  <si>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</si>
  <si>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</si>
  <si>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</si>
  <si>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</si>
  <si>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</si>
  <si>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</si>
  <si>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</si>
  <si>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</si>
  <si>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</si>
  <si>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</si>
  <si>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</si>
  <si>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</si>
  <si>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</si>
  <si>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</si>
  <si>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</si>
  <si>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</si>
  <si>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</si>
  <si>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</si>
  <si>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</si>
  <si>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</si>
  <si>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</si>
  <si>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</si>
  <si>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</si>
  <si>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</si>
  <si>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</si>
  <si>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</si>
  <si>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</si>
  <si>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</si>
  <si>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</si>
  <si>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</si>
  <si>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</si>
  <si>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</si>
  <si>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</si>
  <si>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</si>
  <si>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</si>
  <si>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</si>
  <si>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</si>
  <si>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</si>
  <si>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</si>
  <si>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</si>
  <si>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</si>
  <si>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</si>
  <si>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</si>
  <si>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</si>
  <si>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</si>
  <si>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</si>
  <si>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</si>
  <si>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</si>
  <si>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</si>
  <si>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</si>
  <si>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</si>
  <si>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</si>
  <si>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</si>
  <si>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</si>
  <si>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</si>
  <si>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</si>
  <si>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</si>
  <si>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</si>
  <si>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</si>
  <si>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</si>
  <si>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</si>
  <si>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</si>
  <si>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</si>
  <si>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</si>
  <si>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</si>
  <si>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</si>
  <si>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</si>
  <si>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</si>
  <si>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</si>
  <si>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</si>
  <si>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</si>
  <si>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</si>
  <si>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</si>
  <si>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</si>
  <si>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</si>
  <si>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</si>
  <si>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</si>
  <si>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</si>
  <si>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</si>
  <si>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</si>
  <si>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</si>
  <si>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</si>
  <si>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</si>
  <si>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</si>
  <si>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</si>
  <si>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</si>
  <si>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</si>
  <si>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</si>
  <si>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</si>
  <si>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</si>
  <si>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</si>
  <si>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</si>
  <si>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</si>
  <si>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</si>
  <si>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</si>
  <si>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</si>
  <si>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</si>
  <si>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</si>
  <si>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</si>
  <si>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</si>
  <si>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</si>
  <si>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</si>
  <si>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</si>
  <si>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</si>
  <si>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</si>
  <si>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</si>
  <si>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</si>
  <si>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</si>
  <si>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</si>
  <si>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</si>
  <si>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</si>
  <si>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</si>
  <si>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</si>
  <si>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</si>
  <si>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</si>
  <si>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</si>
  <si>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</si>
  <si>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</si>
  <si>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</si>
  <si>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</si>
  <si>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</si>
  <si>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</si>
  <si>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</si>
  <si>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</si>
  <si>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</si>
  <si>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</si>
  <si>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</si>
  <si>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</si>
  <si>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</si>
  <si>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</si>
  <si>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</si>
  <si>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</si>
  <si>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</si>
  <si>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</si>
  <si>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</si>
  <si>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</si>
  <si>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</si>
  <si>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</si>
  <si>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</si>
  <si>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</si>
  <si>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</si>
  <si>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</si>
  <si>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</si>
  <si>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</si>
  <si>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</si>
  <si>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</si>
  <si>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</si>
  <si>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</si>
  <si>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</si>
  <si>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</si>
  <si>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</si>
  <si>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</si>
  <si>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</si>
  <si>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</si>
  <si>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</si>
  <si>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</si>
  <si>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</si>
  <si>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</si>
  <si>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</si>
  <si>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</si>
  <si>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</si>
  <si>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</si>
  <si>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</si>
  <si>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</si>
  <si>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</si>
  <si>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</si>
  <si>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</si>
  <si>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</si>
  <si>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</si>
  <si>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</si>
  <si>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</si>
  <si>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</si>
  <si>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</si>
  <si>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</si>
  <si>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</si>
  <si>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</si>
  <si>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</si>
  <si>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</si>
  <si>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</si>
  <si>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</si>
  <si>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</si>
  <si>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</si>
  <si>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</si>
  <si>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</si>
  <si>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</si>
  <si>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</si>
  <si>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</si>
  <si>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</si>
  <si>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</si>
  <si>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</si>
  <si>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</si>
  <si>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</si>
  <si>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</si>
  <si>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</si>
  <si>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</si>
  <si>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</si>
  <si>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</si>
  <si>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</si>
  <si>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</si>
  <si>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</si>
  <si>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</si>
  <si>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</si>
  <si>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</si>
  <si>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</si>
  <si>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</si>
  <si>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</si>
  <si>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</si>
  <si>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</si>
  <si>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</si>
  <si>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</si>
  <si>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</si>
  <si>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</si>
  <si>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</si>
  <si>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</si>
  <si>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</si>
  <si>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</si>
  <si>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</si>
  <si>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</si>
  <si>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</si>
  <si>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</si>
  <si>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</si>
  <si>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</si>
  <si>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</si>
  <si>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</si>
  <si>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</si>
  <si>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</si>
  <si>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</si>
  <si>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</si>
  <si>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</si>
  <si>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</si>
  <si>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</si>
  <si>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</si>
  <si>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</si>
  <si>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</si>
  <si>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</si>
  <si>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</si>
  <si>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</si>
  <si>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</si>
  <si>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</si>
  <si>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</si>
  <si>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</si>
  <si>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</si>
  <si>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</si>
  <si>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</si>
  <si>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</si>
  <si>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</si>
  <si>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</si>
  <si>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</si>
  <si>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</si>
  <si>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</si>
  <si>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</si>
  <si>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</si>
  <si>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</si>
  <si>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</si>
  <si>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</si>
  <si>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</si>
  <si>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</si>
  <si>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</si>
  <si>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</si>
  <si>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</si>
  <si>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</si>
  <si>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</si>
  <si>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</si>
  <si>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</si>
  <si>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</si>
  <si>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</si>
  <si>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</si>
  <si>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</si>
  <si>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</si>
  <si>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</si>
  <si>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</si>
  <si>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</si>
  <si>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</si>
  <si>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</si>
  <si>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</si>
  <si>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</si>
  <si>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</si>
  <si>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</si>
  <si>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</si>
  <si>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</si>
  <si>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</si>
  <si>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</si>
  <si>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</si>
  <si>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</si>
  <si>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</si>
  <si>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</si>
  <si>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</si>
  <si>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</si>
  <si>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</si>
  <si>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</si>
  <si>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</si>
  <si>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</si>
  <si>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</si>
  <si>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</si>
  <si>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</si>
  <si>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</si>
  <si>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</si>
  <si>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</si>
  <si>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</si>
  <si>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</si>
  <si>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</si>
  <si>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</si>
  <si>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</si>
  <si>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</si>
  <si>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</si>
  <si>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</si>
  <si>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</si>
  <si>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</si>
  <si>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</si>
  <si>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</si>
  <si>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</si>
  <si>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</si>
  <si>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</si>
  <si>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</si>
  <si>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</si>
  <si>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</si>
  <si>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</si>
  <si>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</si>
  <si>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</si>
  <si>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</si>
  <si>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</si>
  <si>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</si>
  <si>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</si>
  <si>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</si>
  <si>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</si>
  <si>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</si>
  <si>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</si>
  <si>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</si>
  <si>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</si>
  <si>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</si>
  <si>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</si>
  <si>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</si>
  <si>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</si>
  <si>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</si>
  <si>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</si>
  <si>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</si>
  <si>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</si>
  <si>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</si>
  <si>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</si>
  <si>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</si>
  <si>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</si>
  <si>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</si>
  <si>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</si>
  <si>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</si>
  <si>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</si>
  <si>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</si>
  <si>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</si>
  <si>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</si>
  <si>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</si>
  <si>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</si>
  <si>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</si>
  <si>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</si>
  <si>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</si>
  <si>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</si>
  <si>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</si>
  <si>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</si>
  <si>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</si>
  <si>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</si>
  <si>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</si>
  <si>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</si>
  <si>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</si>
  <si>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</si>
  <si>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</si>
  <si>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</si>
  <si>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</si>
  <si>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</si>
  <si>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</si>
  <si>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</si>
  <si>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</si>
  <si>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</si>
  <si>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</si>
  <si>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</si>
  <si>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</si>
  <si>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</si>
  <si>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</si>
  <si>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</si>
  <si>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</si>
  <si>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</si>
  <si>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</si>
  <si>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</si>
  <si>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</si>
  <si>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</si>
  <si>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</si>
  <si>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</si>
  <si>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</si>
  <si>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</si>
  <si>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</si>
  <si>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</si>
  <si>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</si>
  <si>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</si>
  <si>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</si>
  <si>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</si>
  <si>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</si>
  <si>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</si>
  <si>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</si>
  <si>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</si>
  <si>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</si>
  <si>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</si>
  <si>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</si>
  <si>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</si>
  <si>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</si>
  <si>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</si>
  <si>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</si>
  <si>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</si>
  <si>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</si>
  <si>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</si>
  <si>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</si>
  <si>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</si>
  <si>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</si>
  <si>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</si>
  <si>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</si>
  <si>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</si>
  <si>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</si>
  <si>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</si>
  <si>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</si>
  <si>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</si>
  <si>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</si>
  <si>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</si>
  <si>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</si>
  <si>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</si>
  <si>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</si>
  <si>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</si>
  <si>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</si>
  <si>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</si>
  <si>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</si>
  <si>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</si>
  <si>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</si>
  <si>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</si>
  <si>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</si>
  <si>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</si>
  <si>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</si>
  <si>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</si>
  <si>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</si>
  <si>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</si>
  <si>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</si>
  <si>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</si>
  <si>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</si>
  <si>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</si>
  <si>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</si>
  <si>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</si>
  <si>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</si>
  <si>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</si>
  <si>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</si>
  <si>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</si>
  <si>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</si>
  <si>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</si>
  <si>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</si>
  <si>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</si>
  <si>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</si>
  <si>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</si>
  <si>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</si>
  <si>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</si>
  <si>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</si>
  <si>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</si>
  <si>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</si>
  <si>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</si>
  <si>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</si>
  <si>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</si>
  <si>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</si>
  <si>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</si>
  <si>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</si>
  <si>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</si>
  <si>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</si>
  <si>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</si>
  <si>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</si>
  <si>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</si>
  <si>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</si>
  <si>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</si>
  <si>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</si>
  <si>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</si>
  <si>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</si>
  <si>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</si>
  <si>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</si>
  <si>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</si>
  <si>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</si>
  <si>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</si>
  <si>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</si>
  <si>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</si>
  <si>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</si>
  <si>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</si>
  <si>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</si>
  <si>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</si>
  <si>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</si>
  <si>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</si>
  <si>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</si>
  <si>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</si>
  <si>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</si>
  <si>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</si>
  <si>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</si>
  <si>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</si>
  <si>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</si>
  <si>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</si>
  <si>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</si>
  <si>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</si>
  <si>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</si>
  <si>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</si>
  <si>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</si>
  <si>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</si>
  <si>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</si>
  <si>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</si>
  <si>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</si>
  <si>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</si>
  <si>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</si>
  <si>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</si>
  <si>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</si>
  <si>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</si>
  <si>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</si>
  <si>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</si>
  <si>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</si>
  <si>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</si>
  <si>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</si>
  <si>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</si>
  <si>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</si>
  <si>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</si>
  <si>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</si>
  <si>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</si>
  <si>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</si>
  <si>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</si>
  <si>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</si>
  <si>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</si>
  <si>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</si>
  <si>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</si>
  <si>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</si>
  <si>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</si>
  <si>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</si>
  <si>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</si>
  <si>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</si>
  <si>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</si>
  <si>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</si>
  <si>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</si>
  <si>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</si>
  <si>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</si>
  <si>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</si>
  <si>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</si>
  <si>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</si>
  <si>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</si>
  <si>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</si>
  <si>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</si>
  <si>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</si>
  <si>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</si>
  <si>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</si>
  <si>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</si>
  <si>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</si>
  <si>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</si>
  <si>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</si>
  <si>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</si>
  <si>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</si>
  <si>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</si>
  <si>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</si>
  <si>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</si>
  <si>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</si>
  <si>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</si>
  <si>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</si>
  <si>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</si>
  <si>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</si>
  <si>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</si>
  <si>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</si>
  <si>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</si>
  <si>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</si>
  <si>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</si>
  <si>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</si>
  <si>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</si>
  <si>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</si>
  <si>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</si>
  <si>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</si>
  <si>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</si>
  <si>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</si>
  <si>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</si>
  <si>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</si>
  <si>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</si>
  <si>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</si>
  <si>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</si>
  <si>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</si>
  <si>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</si>
  <si>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</si>
  <si>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</si>
  <si>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</si>
  <si>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</si>
  <si>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</si>
  <si>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</si>
  <si>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</si>
  <si>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</si>
  <si>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</si>
  <si>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</si>
  <si>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</si>
  <si>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</si>
  <si>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</si>
  <si>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</si>
  <si>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</si>
  <si>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</si>
  <si>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</si>
  <si>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</si>
  <si>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</si>
  <si>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</si>
  <si>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</si>
  <si>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</si>
  <si>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</si>
  <si>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</si>
  <si>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</si>
  <si>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</si>
  <si>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</si>
  <si>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</si>
  <si>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</si>
  <si>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</si>
  <si>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</si>
  <si>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</si>
  <si>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</si>
  <si>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</si>
  <si>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</si>
  <si>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</si>
  <si>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</si>
  <si>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</si>
  <si>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</si>
  <si>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</si>
  <si>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</si>
  <si>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</si>
  <si>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</si>
  <si>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</si>
  <si>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</si>
  <si>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</si>
  <si>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</si>
  <si>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</si>
  <si>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</si>
  <si>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</si>
  <si>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</si>
  <si>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</si>
  <si>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</si>
  <si>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</si>
  <si>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</si>
  <si>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</si>
  <si>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</si>
  <si>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</si>
  <si>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</si>
  <si>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</si>
  <si>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</si>
  <si>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</si>
  <si>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</si>
  <si>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</si>
  <si>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</si>
  <si>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</si>
  <si>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</si>
  <si>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</si>
  <si>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</si>
  <si>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</si>
  <si>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</si>
  <si>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</si>
  <si>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</si>
  <si>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</si>
  <si>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</si>
  <si>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</si>
  <si>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</si>
  <si>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</si>
  <si>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</si>
  <si>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</si>
  <si>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</si>
  <si>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</si>
  <si>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</si>
  <si>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</si>
  <si>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</si>
  <si>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</si>
  <si>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</si>
  <si>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</si>
  <si>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</si>
  <si>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</si>
  <si>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</si>
  <si>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</si>
  <si>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</si>
  <si>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</si>
  <si>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</si>
  <si>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</si>
  <si>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</si>
  <si>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</si>
  <si>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</si>
  <si>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</si>
  <si>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</si>
  <si>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</si>
  <si>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</si>
  <si>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</si>
  <si>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</si>
  <si>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</si>
  <si>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</si>
  <si>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</si>
  <si>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</si>
  <si>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</si>
  <si>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</si>
  <si>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</si>
  <si>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</si>
  <si>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</si>
  <si>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</si>
  <si>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</si>
  <si>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</si>
  <si>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</si>
  <si>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</si>
  <si>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</si>
  <si>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</si>
  <si>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</si>
  <si>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</si>
  <si>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</si>
  <si>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</si>
  <si>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</si>
  <si>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</si>
  <si>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</si>
  <si>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</si>
  <si>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</si>
  <si>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</si>
  <si>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</si>
  <si>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</si>
  <si>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</si>
  <si>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</si>
  <si>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</si>
  <si>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</si>
  <si>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</si>
  <si>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</si>
  <si>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</si>
  <si>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</si>
  <si>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</si>
  <si>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</si>
  <si>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</si>
  <si>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</si>
  <si>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</si>
  <si>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</si>
  <si>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</si>
  <si>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</si>
  <si>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</si>
  <si>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</si>
  <si>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</si>
  <si>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</si>
  <si>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</si>
  <si>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</si>
  <si>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</si>
  <si>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</si>
  <si>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</si>
  <si>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</si>
  <si>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</si>
  <si>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</si>
  <si>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</si>
  <si>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</si>
  <si>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</si>
  <si>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</si>
  <si>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</si>
  <si>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</si>
  <si>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</si>
  <si>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</si>
  <si>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</si>
  <si>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</si>
  <si>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</si>
  <si>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</si>
  <si>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</si>
  <si>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</si>
  <si>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</si>
  <si>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</si>
  <si>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</si>
  <si>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</si>
  <si>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</si>
  <si>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</si>
  <si>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</si>
  <si>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</si>
  <si>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</si>
  <si>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</si>
  <si>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</si>
  <si>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</si>
  <si>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</si>
  <si>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</si>
  <si>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</si>
  <si>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</si>
  <si>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</si>
  <si>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</si>
  <si>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</si>
  <si>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</si>
  <si>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</si>
  <si>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</si>
  <si>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</si>
  <si>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</si>
  <si>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</si>
  <si>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</si>
  <si>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</si>
  <si>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</si>
  <si>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</si>
  <si>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</si>
  <si>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</si>
  <si>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</si>
  <si>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</si>
  <si>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</si>
  <si>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</si>
  <si>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</si>
  <si>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</si>
  <si>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</si>
  <si>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</si>
  <si>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</si>
  <si>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</si>
  <si>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</si>
  <si>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</si>
  <si>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</si>
  <si>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</si>
  <si>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</si>
  <si>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</si>
  <si>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</si>
  <si>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</si>
  <si>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</si>
  <si>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</si>
  <si>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</si>
  <si>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</si>
  <si>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</si>
  <si>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</si>
  <si>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</si>
  <si>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</si>
  <si>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</si>
  <si>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</si>
  <si>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</si>
  <si>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</si>
  <si>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</si>
  <si>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</si>
  <si>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</si>
  <si>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</si>
  <si>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</si>
  <si>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</si>
  <si>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</si>
  <si>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</si>
  <si>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</si>
  <si>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</si>
  <si>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</si>
  <si>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</si>
  <si>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</si>
  <si>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</si>
  <si>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</si>
  <si>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</si>
  <si>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</si>
  <si>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</si>
  <si>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</si>
  <si>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</si>
  <si>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</si>
  <si>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</si>
  <si>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</si>
  <si>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</si>
  <si>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</si>
  <si>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</si>
  <si>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</si>
  <si>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</si>
  <si>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</si>
  <si>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</si>
  <si>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</si>
  <si>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</si>
  <si>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</si>
  <si>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</si>
  <si>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</si>
  <si>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</si>
  <si>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</si>
  <si>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</si>
  <si>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</si>
  <si>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</si>
  <si>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</si>
  <si>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</si>
  <si>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</si>
  <si>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</si>
  <si>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</si>
  <si>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</si>
  <si>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</si>
  <si>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</si>
  <si>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</si>
  <si>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</si>
  <si>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</si>
  <si>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</si>
  <si>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</si>
  <si>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</si>
  <si>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</si>
  <si>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</si>
  <si>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</si>
  <si>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</si>
  <si>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</si>
  <si>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</si>
  <si>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</si>
  <si>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</si>
  <si>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</si>
  <si>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</si>
  <si>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</si>
  <si>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</si>
  <si>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</si>
  <si>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</si>
  <si>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</si>
  <si>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</si>
  <si>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</si>
  <si>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</si>
  <si>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</si>
  <si>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</si>
  <si>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</si>
  <si>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</si>
  <si>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</si>
  <si>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</si>
  <si>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</si>
  <si>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</si>
  <si>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</si>
  <si>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</si>
  <si>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</si>
  <si>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</si>
  <si>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</si>
  <si>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</si>
  <si>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</si>
  <si>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</si>
  <si>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</si>
  <si>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</si>
  <si>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</si>
  <si>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</si>
  <si>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</si>
  <si>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</si>
  <si>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</si>
  <si>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</si>
  <si>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</si>
  <si>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</si>
  <si>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</si>
  <si>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</si>
  <si>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</si>
  <si>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</si>
  <si>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</si>
  <si>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</si>
  <si>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</si>
  <si>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</si>
  <si>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</si>
  <si>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</si>
  <si>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</si>
  <si>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</si>
  <si>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</si>
  <si>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</si>
  <si>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</si>
  <si>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</si>
  <si>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</si>
  <si>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</si>
  <si>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</si>
  <si>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</si>
  <si>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</si>
  <si>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</si>
  <si>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</si>
  <si>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</si>
  <si>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</si>
  <si>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</si>
  <si>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</si>
  <si>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</si>
  <si>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</si>
  <si>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</si>
  <si>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</si>
  <si>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</si>
  <si>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</si>
  <si>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</si>
  <si>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</si>
  <si>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</si>
  <si>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</si>
  <si>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</si>
  <si>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</si>
  <si>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</si>
  <si>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</si>
  <si>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</si>
  <si>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</si>
  <si>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</si>
  <si>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</si>
  <si>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</si>
  <si>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</si>
  <si>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</si>
  <si>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</si>
  <si>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</si>
  <si>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</si>
  <si>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</si>
  <si>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</si>
  <si>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</si>
  <si>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</si>
  <si>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</si>
  <si>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</si>
  <si>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</si>
  <si>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</si>
  <si>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</si>
  <si>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</si>
  <si>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</si>
  <si>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</si>
  <si>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</si>
  <si>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</si>
  <si>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</si>
  <si>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</si>
  <si>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</si>
  <si>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</si>
  <si>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</si>
  <si>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</si>
  <si>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</si>
  <si>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</si>
  <si>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</si>
  <si>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</si>
  <si>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</si>
  <si>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</si>
  <si>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</si>
  <si>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</si>
  <si>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</si>
  <si>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</si>
  <si>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</si>
  <si>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</si>
  <si>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</si>
  <si>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</si>
  <si>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</si>
  <si>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</si>
  <si>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</si>
  <si>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</si>
  <si>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</si>
  <si>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</si>
  <si>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</si>
  <si>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</si>
  <si>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</si>
  <si>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</si>
  <si>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</si>
  <si>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</si>
  <si>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</si>
  <si>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</si>
  <si>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</si>
  <si>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</si>
  <si>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</si>
  <si>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</si>
  <si>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</si>
  <si>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</si>
  <si>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</si>
  <si>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</si>
  <si>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</si>
  <si>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</si>
  <si>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</si>
  <si>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</si>
  <si>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</si>
  <si>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</si>
  <si>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</si>
  <si>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</si>
  <si>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</si>
  <si>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</si>
  <si>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</si>
  <si>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</si>
  <si>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</si>
  <si>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</si>
  <si>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</si>
  <si>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</si>
  <si>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</si>
  <si>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</si>
  <si>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</si>
  <si>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</si>
  <si>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</si>
  <si>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</si>
  <si>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</si>
  <si>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</si>
  <si>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</si>
  <si>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</si>
  <si>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</si>
  <si>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</si>
  <si>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</si>
  <si>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</si>
  <si>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</si>
  <si>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</si>
  <si>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</si>
  <si>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</si>
  <si>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</si>
  <si>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</si>
  <si>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</si>
  <si>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</si>
  <si>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</si>
  <si>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</si>
  <si>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</si>
  <si>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</si>
  <si>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</si>
  <si>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</si>
  <si>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</si>
  <si>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</si>
  <si>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</si>
  <si>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</si>
  <si>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</si>
  <si>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</si>
  <si>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</si>
  <si>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</si>
  <si>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</si>
  <si>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</si>
  <si>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</si>
  <si>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</si>
  <si>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</si>
  <si>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</si>
  <si>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</si>
  <si>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</si>
  <si>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</si>
  <si>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</si>
  <si>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</si>
  <si>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</si>
  <si>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</si>
  <si>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</si>
  <si>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</si>
  <si>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</si>
  <si>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</si>
  <si>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</si>
  <si>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</si>
  <si>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</si>
  <si>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</si>
  <si>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</si>
  <si>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</si>
  <si>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</si>
  <si>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</si>
  <si>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</si>
  <si>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</si>
  <si>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</si>
  <si>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</si>
  <si>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</si>
  <si>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</si>
  <si>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</si>
  <si>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</si>
  <si>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</si>
  <si>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</si>
  <si>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</si>
  <si>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</si>
  <si>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</si>
  <si>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</si>
  <si>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</si>
  <si>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</si>
  <si>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</si>
  <si>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</si>
  <si>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</si>
  <si>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</si>
  <si>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</si>
  <si>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</si>
  <si>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</si>
  <si>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</si>
  <si>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</si>
  <si>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</si>
  <si>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</si>
  <si>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</si>
  <si>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</si>
  <si>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</si>
  <si>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</si>
  <si>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</si>
  <si>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</si>
  <si>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</si>
  <si>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</si>
  <si>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</si>
  <si>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</si>
  <si>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</si>
  <si>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</si>
  <si>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</si>
  <si>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</si>
  <si>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</si>
  <si>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</si>
  <si>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</si>
  <si>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</si>
  <si>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</si>
  <si>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</si>
  <si>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</si>
  <si>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</si>
  <si>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</si>
  <si>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</si>
  <si>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</si>
  <si>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</si>
  <si>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</si>
  <si>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</si>
  <si>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</si>
  <si>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</si>
  <si>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</si>
  <si>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</si>
  <si>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</si>
  <si>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</si>
  <si>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</si>
  <si>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</si>
  <si>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</si>
  <si>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</si>
  <si>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</si>
  <si>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</si>
  <si>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</si>
  <si>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</si>
  <si>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</si>
  <si>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</si>
  <si>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</si>
  <si>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</si>
  <si>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</si>
  <si>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</si>
  <si>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</si>
  <si>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</si>
  <si>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</si>
  <si>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</si>
  <si>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</si>
  <si>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</si>
  <si>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</si>
  <si>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</si>
  <si>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</si>
  <si>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</si>
  <si>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</si>
  <si>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</si>
  <si>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</si>
  <si>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</si>
  <si>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</si>
  <si>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</si>
  <si>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</si>
  <si>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</si>
  <si>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</si>
  <si>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</si>
  <si>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</si>
  <si>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</si>
  <si>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</si>
  <si>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</si>
  <si>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</si>
  <si>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</si>
  <si>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</si>
  <si>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</si>
  <si>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</si>
  <si>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</si>
  <si>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</si>
  <si>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</si>
  <si>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</si>
  <si>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</si>
  <si>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</si>
  <si>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</si>
  <si>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</si>
  <si>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</si>
  <si>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</si>
  <si>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</si>
  <si>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</si>
  <si>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</si>
  <si>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</si>
  <si>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</si>
  <si>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</si>
  <si>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</si>
  <si>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</si>
  <si>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</si>
  <si>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</si>
  <si>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</si>
  <si>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</si>
  <si>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</si>
  <si>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</si>
  <si>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</si>
  <si>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</si>
  <si>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</si>
  <si>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</si>
  <si>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</si>
  <si>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</si>
  <si>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</si>
  <si>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</si>
  <si>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</si>
  <si>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</si>
  <si>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</si>
  <si>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</si>
  <si>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</si>
  <si>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</si>
  <si>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</si>
  <si>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</si>
  <si>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</si>
  <si>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</si>
  <si>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</si>
  <si>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</si>
  <si>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</si>
  <si>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</si>
  <si>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</si>
  <si>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</si>
  <si>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</si>
  <si>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</si>
  <si>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</si>
  <si>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</si>
  <si>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</si>
  <si>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</si>
  <si>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</si>
  <si>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</si>
  <si>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</si>
  <si>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</si>
  <si>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</si>
  <si>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</si>
  <si>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</si>
  <si>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</si>
  <si>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</si>
  <si>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</si>
  <si>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</si>
  <si>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</si>
  <si>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</si>
  <si>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</si>
  <si>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</si>
  <si>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</si>
  <si>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</si>
  <si>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</si>
  <si>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</si>
  <si>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</si>
  <si>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</si>
  <si>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</si>
  <si>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</si>
  <si>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</si>
  <si>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</si>
  <si>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</si>
  <si>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</si>
  <si>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</si>
  <si>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</si>
  <si>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</si>
  <si>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</si>
  <si>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</si>
  <si>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</si>
  <si>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</si>
  <si>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</si>
  <si>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</si>
  <si>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</si>
  <si>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</si>
  <si>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</si>
  <si>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</si>
  <si>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</si>
  <si>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</si>
  <si>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</si>
  <si>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</si>
  <si>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</si>
  <si>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</si>
  <si>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</si>
  <si>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</si>
  <si>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</si>
  <si>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</si>
  <si>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</si>
  <si>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</si>
  <si>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</si>
  <si>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</si>
  <si>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</si>
  <si>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</si>
  <si>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</si>
  <si>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</si>
  <si>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</si>
  <si>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</si>
  <si>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</si>
  <si>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</si>
  <si>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</si>
  <si>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</si>
  <si>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</si>
  <si>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</si>
  <si>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</si>
  <si>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</si>
  <si>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</si>
  <si>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</si>
  <si>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</si>
  <si>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</si>
  <si>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</si>
  <si>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</si>
  <si>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</si>
  <si>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</si>
  <si>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</si>
  <si>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</si>
  <si>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</si>
  <si>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</si>
  <si>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</si>
  <si>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</si>
  <si>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</si>
  <si>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</si>
  <si>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</si>
  <si>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</si>
  <si>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</si>
  <si>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</si>
  <si>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</si>
  <si>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</si>
  <si>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</si>
  <si>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</si>
  <si>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</si>
  <si>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</si>
  <si>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</si>
  <si>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</si>
  <si>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</si>
  <si>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</si>
  <si>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</si>
  <si>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</si>
  <si>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</si>
  <si>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</si>
  <si>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</si>
  <si>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</si>
  <si>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</si>
  <si>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</si>
  <si>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</si>
  <si>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</si>
  <si>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</si>
  <si>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</si>
  <si>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</si>
  <si>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</si>
  <si>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</si>
  <si>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</si>
  <si>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</si>
  <si>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</si>
  <si>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</si>
  <si>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</si>
  <si>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</si>
  <si>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</si>
  <si>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</si>
  <si>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</si>
  <si>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</si>
  <si>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</si>
  <si>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</si>
  <si>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</si>
  <si>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</si>
  <si>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</si>
  <si>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</si>
  <si>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</si>
  <si>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</si>
  <si>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</si>
  <si>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</si>
  <si>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</si>
  <si>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</si>
  <si>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</si>
  <si>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</si>
  <si>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</si>
  <si>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</si>
  <si>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</si>
  <si>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</si>
  <si>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</si>
  <si>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</si>
  <si>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</si>
  <si>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</si>
  <si>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</si>
  <si>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</si>
  <si>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</si>
  <si>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</si>
  <si>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</si>
  <si>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</si>
  <si>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</si>
  <si>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</si>
  <si>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</si>
  <si>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</si>
  <si>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</si>
  <si>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</si>
  <si>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</si>
  <si>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</si>
  <si>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</si>
  <si>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</si>
  <si>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</si>
  <si>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</si>
  <si>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</si>
  <si>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</si>
  <si>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</si>
  <si>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</si>
  <si>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</si>
  <si>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</si>
  <si>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</si>
  <si>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</si>
  <si>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</si>
  <si>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</si>
  <si>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</si>
  <si>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</si>
  <si>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</si>
  <si>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</si>
  <si>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</si>
  <si>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</si>
  <si>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</si>
  <si>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</si>
  <si>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</si>
  <si>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</si>
  <si>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</si>
  <si>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</si>
  <si>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</si>
  <si>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</si>
  <si>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</si>
  <si>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</si>
  <si>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</si>
  <si>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</si>
  <si>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</si>
  <si>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</si>
  <si>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</si>
  <si>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</si>
  <si>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</si>
  <si>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</si>
  <si>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</si>
  <si>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</si>
  <si>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</si>
  <si>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</si>
  <si>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</si>
  <si>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</si>
  <si>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</si>
  <si>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</si>
  <si>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</si>
  <si>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</si>
  <si>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</si>
  <si>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</si>
  <si>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</si>
  <si>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</si>
  <si>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</si>
  <si>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</si>
  <si>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</si>
  <si>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</si>
  <si>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</si>
  <si>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</si>
  <si>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</si>
  <si>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</si>
  <si>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</si>
  <si>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</si>
  <si>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</si>
  <si>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</si>
  <si>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</si>
  <si>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</si>
  <si>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</si>
  <si>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</si>
  <si>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</si>
  <si>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</si>
  <si>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</si>
  <si>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</si>
  <si>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</si>
  <si>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</si>
  <si>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</si>
  <si>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</si>
  <si>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</si>
  <si>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</si>
  <si>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</si>
  <si>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</si>
  <si>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</si>
  <si>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</si>
  <si>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</si>
  <si>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</si>
  <si>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</si>
  <si>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</si>
  <si>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</si>
  <si>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</si>
  <si>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</si>
  <si>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</si>
  <si>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</si>
  <si>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</si>
  <si>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</si>
  <si>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</si>
  <si>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</si>
  <si>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</si>
  <si>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</si>
  <si>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</si>
  <si>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</si>
  <si>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</si>
  <si>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</si>
  <si>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</si>
  <si>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</si>
  <si>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</si>
  <si>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</si>
  <si>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</si>
  <si>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</si>
  <si>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</si>
  <si>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</si>
  <si>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</si>
  <si>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</si>
  <si>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</si>
  <si>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</si>
  <si>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</si>
  <si>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</si>
  <si>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</si>
  <si>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</si>
  <si>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</si>
  <si>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</si>
  <si>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</si>
  <si>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</si>
  <si>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</si>
  <si>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</si>
  <si>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</si>
  <si>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</si>
  <si>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</si>
  <si>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</si>
  <si>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</si>
  <si>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</si>
  <si>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</si>
  <si>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</si>
  <si>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</si>
  <si>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</si>
  <si>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</si>
  <si>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</si>
  <si>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</si>
  <si>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</si>
  <si>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</si>
  <si>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</si>
  <si>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</si>
  <si>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</si>
  <si>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</si>
  <si>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</si>
  <si>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</si>
  <si>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</si>
  <si>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</si>
  <si>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</si>
  <si>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</si>
  <si>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</si>
  <si>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</si>
  <si>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</si>
  <si>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</si>
  <si>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</si>
  <si>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</si>
  <si>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</si>
  <si>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</si>
  <si>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</si>
  <si>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</si>
  <si>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</si>
  <si>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</si>
  <si>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</si>
  <si>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</si>
  <si>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</si>
  <si>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</si>
  <si>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</si>
  <si>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</si>
  <si>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</si>
  <si>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</si>
  <si>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</si>
  <si>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</si>
  <si>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</si>
  <si>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</si>
  <si>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</si>
  <si>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</si>
  <si>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</si>
  <si>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</si>
  <si>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</si>
  <si>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</si>
  <si>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</si>
  <si>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</si>
  <si>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</si>
  <si>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</si>
  <si>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</si>
  <si>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</si>
  <si>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</si>
  <si>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</si>
  <si>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</si>
  <si>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</si>
  <si>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</si>
  <si>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</si>
  <si>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</si>
  <si>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</si>
  <si>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</si>
  <si>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</si>
  <si>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</si>
  <si>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</si>
  <si>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</si>
  <si>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</si>
  <si>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</si>
  <si>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</si>
  <si>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</si>
  <si>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</si>
  <si>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</si>
  <si>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</si>
  <si>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</si>
  <si>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</si>
  <si>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</si>
  <si>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</si>
  <si>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</si>
  <si>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</si>
  <si>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</si>
  <si>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</si>
  <si>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</si>
  <si>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</si>
  <si>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</si>
  <si>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</si>
  <si>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</si>
  <si>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</si>
  <si>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</si>
  <si>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</si>
  <si>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</si>
  <si>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</si>
  <si>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</si>
  <si>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</si>
  <si>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</si>
  <si>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</si>
  <si>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</si>
  <si>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</si>
  <si>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</si>
  <si>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</si>
  <si>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</si>
  <si>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</si>
  <si>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</si>
  <si>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</si>
  <si>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</si>
  <si>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</si>
  <si>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</si>
  <si>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</si>
  <si>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</si>
  <si>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</si>
  <si>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</si>
  <si>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</si>
  <si>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</si>
  <si>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</si>
  <si>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</si>
  <si>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</si>
  <si>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</si>
  <si>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</si>
  <si>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</si>
  <si>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</si>
  <si>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</si>
  <si>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</si>
  <si>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</si>
  <si>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</si>
  <si>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</si>
  <si>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</si>
  <si>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</si>
  <si>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</si>
  <si>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</si>
  <si>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</si>
  <si>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</si>
  <si>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</si>
  <si>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</si>
  <si>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</si>
  <si>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</si>
  <si>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</si>
  <si>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</si>
  <si>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</si>
  <si>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</si>
  <si>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</si>
  <si>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</si>
  <si>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</si>
  <si>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</si>
  <si>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</si>
  <si>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</si>
  <si>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</si>
  <si>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</si>
  <si>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</si>
  <si>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</si>
  <si>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</si>
  <si>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</si>
  <si>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</si>
  <si>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</si>
  <si>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</si>
  <si>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</si>
  <si>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</si>
  <si>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</si>
  <si>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</si>
  <si>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</si>
  <si>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</si>
  <si>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</si>
  <si>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</si>
  <si>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</si>
  <si>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</si>
  <si>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</si>
  <si>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</si>
  <si>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</si>
  <si>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</si>
  <si>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</si>
  <si>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</si>
  <si>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</si>
  <si>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</si>
  <si>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</si>
  <si>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</si>
  <si>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</si>
  <si>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</si>
  <si>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</si>
  <si>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</si>
  <si>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</si>
  <si>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</si>
  <si>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</si>
  <si>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</si>
  <si>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</si>
  <si>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</si>
  <si>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</si>
  <si>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</si>
  <si>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</si>
  <si>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</si>
  <si>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</si>
  <si>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</si>
  <si>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</si>
  <si>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</si>
  <si>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</si>
  <si>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</si>
  <si>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</si>
  <si>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</si>
  <si>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</si>
  <si>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</si>
  <si>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</si>
  <si>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</si>
  <si>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</si>
  <si>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</si>
  <si>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</si>
  <si>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</si>
  <si>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</si>
  <si>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</si>
  <si>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</si>
  <si>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</si>
  <si>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</si>
  <si>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</si>
  <si>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</si>
  <si>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</si>
  <si>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</si>
  <si>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</si>
  <si>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</si>
  <si>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</si>
  <si>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</si>
  <si>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</si>
  <si>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</si>
  <si>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</si>
  <si>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</si>
  <si>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</si>
  <si>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</si>
  <si>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</si>
  <si>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</si>
  <si>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</si>
  <si>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</si>
  <si>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</si>
  <si>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</si>
  <si>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</si>
  <si>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</si>
  <si>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</si>
  <si>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</si>
  <si>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</si>
  <si>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</si>
  <si>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</si>
  <si>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</si>
  <si>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</si>
  <si>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</si>
  <si>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</si>
  <si>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</si>
  <si>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</si>
  <si>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</si>
  <si>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</si>
  <si>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</si>
  <si>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</si>
  <si>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</si>
  <si>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</si>
  <si>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</si>
  <si>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</si>
  <si>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</si>
  <si>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</si>
  <si>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</si>
  <si>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</si>
  <si>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</si>
  <si>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</si>
  <si>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</si>
  <si>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</si>
  <si>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</si>
  <si>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</si>
  <si>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</si>
  <si>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</si>
  <si>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</si>
  <si>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</si>
  <si>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</si>
  <si>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</si>
  <si>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</si>
  <si>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</si>
  <si>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</si>
  <si>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</si>
  <si>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</si>
  <si>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</si>
  <si>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</si>
  <si>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</si>
  <si>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</si>
  <si>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</si>
  <si>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</si>
  <si>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</si>
  <si>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</si>
  <si>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</si>
  <si>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</si>
  <si>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</si>
  <si>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</si>
  <si>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</si>
  <si>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</si>
  <si>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</si>
  <si>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</si>
  <si>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</si>
  <si>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</si>
  <si>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</si>
  <si>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</si>
  <si>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</si>
  <si>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</si>
  <si>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</si>
  <si>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</si>
  <si>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</si>
  <si>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</si>
  <si>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</si>
  <si>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</si>
  <si>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</si>
  <si>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</si>
  <si>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</si>
  <si>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</si>
  <si>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</si>
  <si>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</si>
  <si>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</si>
  <si>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</si>
  <si>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</si>
  <si>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</si>
  <si>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</si>
  <si>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</si>
  <si>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</si>
  <si>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</si>
  <si>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</si>
  <si>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</si>
  <si>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</si>
  <si>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</si>
  <si>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</si>
  <si>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</si>
  <si>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</si>
  <si>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</si>
  <si>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</si>
  <si>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</si>
  <si>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</si>
  <si>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</si>
  <si>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</si>
  <si>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</si>
  <si>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</si>
  <si>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</si>
  <si>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</si>
  <si>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</si>
  <si>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</si>
  <si>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</si>
  <si>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</si>
  <si>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</si>
  <si>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</si>
  <si>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</si>
  <si>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</si>
  <si>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</si>
  <si>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</si>
  <si>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</si>
  <si>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</si>
  <si>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</si>
  <si>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</si>
  <si>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</si>
  <si>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</si>
  <si>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</si>
  <si>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</si>
  <si>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</si>
  <si>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</si>
  <si>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</si>
  <si>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</si>
  <si>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</si>
  <si>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</si>
  <si>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</si>
  <si>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</si>
  <si>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</si>
  <si>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</si>
  <si>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</si>
  <si>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</si>
  <si>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</si>
  <si>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</si>
  <si>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</si>
  <si>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</si>
  <si>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</si>
  <si>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</si>
  <si>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</si>
  <si>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</si>
  <si>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</si>
  <si>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</si>
  <si>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</si>
  <si>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</si>
  <si>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</si>
  <si>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</si>
  <si>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</si>
  <si>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</si>
  <si>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</si>
  <si>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</si>
  <si>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</si>
  <si>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</si>
  <si>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</si>
  <si>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</si>
  <si>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</si>
  <si>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</si>
  <si>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</si>
  <si>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</si>
  <si>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</si>
  <si>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</si>
  <si>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</si>
  <si>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</si>
  <si>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</si>
  <si>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</si>
  <si>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</si>
  <si>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</si>
  <si>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</si>
  <si>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</si>
  <si>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</si>
  <si>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</si>
  <si>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</si>
  <si>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</si>
  <si>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</si>
  <si>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</si>
  <si>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</si>
  <si>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</si>
  <si>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</si>
  <si>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</si>
  <si>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</si>
  <si>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</si>
  <si>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</si>
  <si>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</si>
  <si>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</si>
  <si>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</si>
  <si>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</si>
  <si>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</si>
  <si>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</si>
  <si>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</si>
  <si>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</si>
  <si>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</si>
  <si>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</si>
  <si>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</si>
  <si>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</si>
  <si>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</si>
  <si>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</si>
  <si>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</si>
  <si>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</si>
  <si>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</si>
  <si>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</si>
  <si>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</si>
  <si>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</si>
  <si>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</si>
  <si>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</si>
  <si>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</si>
  <si>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</si>
  <si>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</si>
  <si>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</si>
  <si>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</si>
  <si>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</si>
  <si>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</si>
  <si>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</si>
  <si>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</si>
  <si>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</si>
  <si>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</si>
  <si>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</si>
  <si>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</si>
  <si>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</si>
  <si>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</si>
  <si>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</si>
  <si>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</si>
  <si>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</si>
  <si>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</si>
  <si>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</si>
  <si>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</si>
  <si>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</si>
  <si>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</si>
  <si>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</si>
  <si>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</si>
  <si>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</si>
  <si>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</si>
  <si>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</si>
  <si>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</si>
  <si>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</si>
  <si>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</si>
  <si>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</si>
  <si>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</si>
  <si>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</si>
  <si>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</si>
  <si>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</si>
  <si>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</si>
  <si>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</si>
  <si>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</si>
  <si>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</si>
  <si>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</si>
  <si>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</si>
  <si>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</si>
  <si>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</si>
  <si>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</si>
  <si>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</si>
  <si>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</si>
  <si>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</si>
  <si>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</si>
  <si>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</si>
  <si>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</si>
  <si>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</si>
  <si>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</si>
  <si>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</si>
  <si>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</si>
  <si>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</si>
  <si>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</si>
  <si>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</si>
  <si>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</si>
  <si>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</si>
  <si>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</si>
  <si>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</si>
  <si>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</si>
  <si>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</si>
  <si>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</si>
  <si>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</si>
  <si>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</si>
  <si>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</si>
  <si>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</si>
  <si>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</si>
  <si>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</si>
  <si>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</si>
  <si>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</si>
  <si>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</si>
  <si>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</si>
  <si>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</si>
  <si>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</si>
  <si>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</si>
  <si>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</si>
  <si>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</si>
  <si>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</si>
  <si>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</si>
  <si>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</si>
  <si>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</si>
  <si>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</si>
  <si>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</si>
  <si>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</si>
  <si>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</si>
  <si>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</si>
  <si>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</si>
  <si>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</si>
  <si>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</si>
  <si>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</si>
  <si>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</si>
  <si>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</si>
  <si>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</si>
  <si>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</si>
  <si>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</si>
  <si>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</si>
  <si>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</si>
  <si>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</si>
  <si>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</si>
  <si>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</si>
  <si>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</si>
  <si>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</si>
  <si>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</si>
  <si>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</si>
  <si>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</si>
  <si>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</si>
  <si>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</si>
  <si>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</si>
  <si>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</si>
  <si>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</si>
  <si>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</si>
  <si>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</si>
  <si>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</si>
  <si>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</si>
  <si>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</si>
  <si>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</si>
  <si>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</si>
  <si>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</si>
  <si>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</si>
  <si>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</si>
  <si>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</si>
  <si>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</si>
  <si>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</si>
  <si>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</si>
  <si>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</si>
  <si>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</si>
  <si>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</si>
  <si>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</si>
  <si>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</si>
  <si>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</si>
  <si>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</si>
  <si>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</si>
  <si>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</si>
  <si>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</si>
  <si>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</si>
  <si>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</si>
  <si>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</si>
  <si>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</si>
  <si>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</si>
  <si>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</si>
  <si>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</si>
  <si>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</si>
  <si>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</si>
  <si>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</si>
  <si>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</si>
  <si>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</si>
  <si>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</si>
  <si>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</si>
  <si>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</si>
  <si>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</si>
  <si>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</si>
  <si>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</si>
  <si>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</si>
  <si>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</si>
  <si>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</si>
  <si>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</si>
  <si>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</si>
  <si>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</si>
  <si>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</si>
  <si>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</si>
  <si>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</si>
  <si>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</si>
  <si>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</si>
  <si>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</si>
  <si>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</si>
  <si>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</si>
  <si>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</si>
  <si>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</si>
  <si>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</si>
  <si>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</si>
  <si>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</si>
  <si>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</si>
  <si>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</si>
  <si>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</si>
  <si>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</si>
  <si>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</si>
  <si>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</si>
  <si>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</si>
  <si>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</si>
  <si>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</si>
  <si>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</si>
  <si>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</si>
  <si>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</si>
  <si>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</si>
  <si>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</si>
  <si>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</si>
  <si>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</si>
  <si>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</si>
  <si>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</si>
  <si>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</si>
  <si>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</si>
  <si>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</si>
  <si>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</si>
  <si>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</si>
  <si>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</si>
  <si>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</si>
  <si>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</si>
  <si>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</si>
  <si>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</si>
  <si>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</si>
  <si>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</si>
  <si>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</si>
  <si>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</si>
  <si>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</si>
  <si>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</si>
  <si>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</si>
  <si>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</si>
  <si>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</si>
  <si>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</si>
  <si>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</si>
  <si>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</si>
  <si>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</si>
  <si>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</si>
  <si>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</si>
  <si>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</si>
  <si>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</si>
  <si>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</si>
  <si>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</si>
  <si>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</si>
  <si>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</si>
  <si>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</si>
  <si>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</si>
  <si>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</si>
  <si>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</si>
  <si>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</si>
  <si>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</si>
  <si>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</si>
  <si>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</si>
  <si>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</si>
  <si>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</si>
  <si>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</si>
  <si>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</si>
  <si>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</si>
  <si>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</si>
  <si>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</si>
  <si>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</si>
  <si>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</si>
  <si>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</si>
  <si>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</si>
  <si>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</si>
  <si>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</si>
  <si>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</si>
  <si>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</si>
  <si>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</si>
  <si>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</si>
  <si>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</si>
  <si>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</si>
  <si>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</si>
  <si>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</si>
  <si>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</si>
  <si>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</si>
  <si>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</si>
  <si>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</si>
  <si>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</si>
  <si>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</si>
  <si>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</si>
  <si>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</si>
  <si>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</si>
  <si>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</si>
  <si>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</si>
  <si>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</si>
  <si>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</si>
  <si>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</si>
  <si>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</si>
  <si>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</si>
  <si>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</si>
  <si>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</si>
  <si>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</si>
  <si>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</si>
  <si>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</si>
  <si>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</si>
  <si>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</si>
  <si>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</si>
  <si>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</si>
  <si>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</si>
  <si>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</si>
  <si>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</si>
  <si>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</si>
  <si>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</si>
  <si>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</si>
  <si>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</si>
  <si>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</si>
  <si>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</si>
  <si>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</si>
  <si>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</si>
  <si>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</si>
  <si>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</si>
  <si>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</si>
  <si>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</si>
  <si>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</si>
  <si>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</si>
  <si>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</si>
  <si>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</si>
  <si>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</si>
  <si>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</si>
  <si>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</si>
  <si>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</si>
  <si>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</si>
  <si>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</si>
  <si>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</si>
  <si>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</si>
  <si>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</si>
  <si>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</si>
  <si>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</si>
  <si>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</si>
  <si>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</si>
  <si>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</si>
  <si>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</si>
  <si>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</si>
  <si>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</si>
  <si>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</si>
  <si>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</si>
  <si>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</si>
  <si>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</si>
  <si>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</si>
  <si>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</si>
  <si>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</si>
  <si>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</si>
  <si>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</si>
  <si>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</si>
  <si>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</si>
  <si>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</si>
  <si>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</si>
  <si>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</si>
  <si>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</si>
  <si>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</si>
  <si>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</si>
  <si>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</si>
  <si>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</si>
  <si>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</si>
  <si>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</si>
  <si>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</si>
  <si>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</si>
  <si>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</si>
  <si>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</si>
  <si>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</si>
  <si>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</si>
  <si>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</si>
  <si>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</si>
  <si>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</si>
  <si>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</si>
  <si>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</si>
  <si>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</si>
  <si>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</si>
  <si>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</si>
  <si>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</si>
  <si>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</si>
  <si>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</si>
  <si>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</si>
  <si>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</si>
  <si>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</si>
  <si>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</si>
  <si>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</si>
  <si>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</si>
  <si>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</si>
  <si>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</si>
  <si>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</si>
  <si>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</si>
  <si>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</si>
  <si>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</si>
  <si>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</si>
  <si>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</si>
  <si>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</si>
  <si>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</si>
  <si>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</si>
  <si>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</si>
  <si>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</si>
  <si>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</si>
  <si>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</si>
  <si>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</si>
  <si>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</si>
  <si>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</si>
  <si>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</si>
  <si>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</si>
  <si>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</si>
  <si>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</si>
  <si>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</si>
  <si>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</si>
  <si>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</si>
  <si>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</si>
  <si>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</si>
  <si>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</si>
  <si>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</si>
  <si>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</si>
  <si>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</si>
  <si>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</si>
  <si>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</si>
  <si>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</si>
  <si>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</si>
  <si>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</si>
  <si>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</si>
  <si>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</si>
  <si>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</si>
  <si>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</si>
  <si>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</si>
  <si>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</si>
  <si>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</si>
  <si>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</si>
  <si>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</si>
  <si>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</si>
  <si>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</si>
  <si>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</si>
  <si>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</si>
  <si>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</si>
  <si>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</si>
  <si>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</si>
  <si>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</si>
  <si>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</si>
  <si>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</si>
  <si>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</si>
  <si>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</si>
  <si>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</si>
  <si>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</si>
  <si>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</si>
  <si>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</si>
  <si>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</si>
  <si>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</si>
  <si>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</si>
  <si>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</si>
  <si>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</si>
  <si>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</si>
  <si>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</si>
  <si>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</si>
  <si>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</si>
  <si>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</si>
  <si>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</si>
  <si>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</si>
  <si>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</si>
  <si>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</si>
  <si>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</si>
  <si>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</si>
  <si>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</si>
  <si>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</si>
  <si>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</si>
  <si>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</si>
  <si>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</si>
  <si>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</si>
  <si>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</si>
  <si>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</si>
  <si>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</si>
  <si>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</si>
  <si>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</si>
  <si>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</si>
  <si>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</si>
  <si>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</si>
  <si>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</si>
  <si>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</si>
  <si>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</si>
  <si>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</si>
  <si>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</si>
  <si>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</si>
  <si>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</si>
  <si>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</si>
  <si>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</si>
  <si>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</si>
  <si>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</si>
  <si>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</si>
  <si>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</si>
  <si>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</si>
  <si>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</si>
  <si>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</si>
  <si>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</si>
  <si>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</si>
  <si>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</si>
  <si>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</si>
  <si>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</si>
  <si>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</si>
  <si>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</si>
  <si>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</si>
  <si>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</si>
  <si>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</si>
  <si>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</si>
  <si>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</si>
  <si>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</si>
  <si>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</si>
  <si>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</si>
  <si>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</si>
  <si>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</si>
  <si>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</si>
  <si>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</si>
  <si>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</si>
  <si>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</si>
  <si>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</si>
  <si>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</si>
  <si>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</si>
  <si>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</si>
  <si>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</si>
  <si>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</si>
  <si>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</si>
  <si>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</si>
  <si>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</si>
  <si>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</si>
  <si>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</si>
  <si>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</si>
  <si>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</si>
  <si>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</si>
  <si>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</si>
  <si>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</si>
  <si>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</si>
  <si>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</si>
  <si>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</si>
  <si>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</si>
  <si>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</si>
  <si>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</si>
  <si>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</si>
  <si>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</si>
  <si>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</si>
  <si>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</si>
  <si>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</si>
  <si>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</si>
  <si>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</si>
  <si>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</si>
  <si>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</si>
  <si>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</si>
  <si>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</si>
  <si>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</si>
  <si>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</si>
  <si>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</si>
  <si>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</si>
  <si>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</si>
  <si>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</si>
  <si>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</si>
  <si>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</si>
  <si>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</si>
  <si>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</si>
  <si>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</si>
  <si>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</si>
  <si>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</si>
  <si>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</si>
  <si>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</si>
  <si>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</si>
  <si>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</si>
  <si>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</si>
  <si>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</si>
  <si>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</si>
  <si>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</si>
  <si>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</si>
  <si>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</si>
  <si>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</si>
  <si>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</si>
  <si>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</si>
  <si>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</si>
  <si>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</si>
  <si>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</si>
  <si>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</si>
  <si>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</si>
  <si>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</si>
  <si>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</si>
  <si>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</si>
  <si>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</si>
  <si>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</si>
  <si>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</si>
  <si>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</si>
  <si>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</si>
  <si>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</si>
  <si>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</si>
  <si>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</si>
  <si>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</si>
  <si>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</si>
  <si>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</si>
  <si>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</si>
  <si>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</si>
  <si>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</si>
  <si>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</si>
  <si>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</si>
  <si>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</si>
  <si>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</si>
  <si>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</si>
  <si>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</si>
  <si>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</si>
  <si>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</si>
  <si>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</si>
  <si>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</si>
  <si>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</si>
  <si>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</si>
  <si>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</si>
  <si>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</si>
  <si>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</si>
  <si>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</si>
  <si>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</si>
  <si>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</si>
  <si>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</si>
  <si>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</si>
  <si>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</si>
  <si>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</si>
  <si>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</si>
  <si>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</si>
  <si>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</si>
  <si>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</si>
  <si>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</si>
  <si>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</si>
  <si>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</si>
  <si>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</si>
  <si>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</si>
  <si>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</si>
  <si>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</si>
  <si>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</si>
  <si>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</si>
  <si>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</si>
  <si>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</si>
  <si>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</si>
  <si>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</si>
  <si>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</si>
  <si>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</si>
  <si>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</si>
  <si>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</si>
  <si>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</si>
  <si>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</si>
  <si>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</si>
  <si>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</si>
  <si>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</si>
  <si>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</si>
  <si>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</si>
  <si>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</si>
  <si>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</si>
  <si>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</si>
  <si>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</si>
  <si>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</si>
  <si>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</si>
  <si>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</si>
  <si>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</si>
  <si>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</si>
  <si>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</si>
  <si>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</si>
  <si>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</si>
  <si>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</si>
  <si>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</si>
  <si>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</si>
  <si>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</si>
  <si>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</si>
  <si>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</si>
  <si>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</si>
  <si>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</si>
  <si>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</si>
  <si>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</si>
  <si>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</si>
  <si>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</si>
  <si>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</si>
  <si>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</si>
  <si>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</si>
  <si>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</si>
  <si>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</si>
  <si>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</si>
  <si>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</si>
  <si>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</si>
  <si>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</si>
  <si>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</si>
  <si>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</si>
  <si>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</si>
  <si>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</si>
  <si>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</si>
  <si>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</si>
  <si>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</si>
  <si>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</si>
  <si>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</si>
  <si>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</si>
  <si>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</si>
  <si>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</si>
  <si>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</si>
  <si>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</si>
  <si>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</si>
  <si>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</si>
  <si>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</si>
  <si>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</si>
  <si>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</si>
  <si>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</si>
  <si>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</si>
  <si>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</si>
  <si>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</si>
  <si>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</si>
  <si>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</si>
  <si>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</si>
  <si>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</si>
  <si>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</si>
  <si>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</si>
  <si>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</si>
  <si>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</si>
  <si>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</si>
  <si>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</si>
  <si>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</si>
  <si>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</si>
  <si>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</si>
  <si>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</si>
  <si>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</si>
  <si>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</si>
  <si>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</si>
  <si>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</si>
  <si>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</si>
  <si>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</si>
  <si>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</si>
  <si>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</si>
  <si>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</si>
  <si>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</si>
  <si>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</si>
  <si>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</si>
  <si>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</si>
  <si>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</si>
  <si>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</si>
  <si>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</si>
  <si>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</si>
  <si>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</si>
  <si>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</si>
  <si>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</si>
  <si>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</si>
  <si>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</si>
  <si>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</si>
  <si>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</si>
  <si>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</si>
  <si>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</si>
  <si>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</si>
  <si>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</si>
  <si>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</si>
  <si>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</si>
  <si>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</si>
  <si>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</si>
  <si>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</si>
  <si>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</si>
  <si>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</si>
  <si>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</si>
  <si>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</si>
  <si>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</si>
  <si>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</si>
  <si>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</si>
  <si>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</si>
  <si>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</si>
  <si>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</si>
  <si>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</si>
  <si>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</si>
  <si>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</si>
  <si>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</si>
  <si>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</si>
  <si>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</si>
  <si>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</si>
  <si>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</si>
  <si>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</si>
  <si>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</si>
  <si>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</si>
  <si>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</si>
  <si>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</si>
  <si>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</si>
  <si>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</si>
  <si>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</si>
  <si>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</si>
  <si>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</si>
  <si>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</si>
  <si>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</si>
  <si>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</si>
  <si>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</si>
  <si>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</si>
  <si>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</si>
  <si>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</si>
  <si>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</si>
  <si>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</si>
  <si>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</si>
  <si>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</si>
  <si>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</si>
  <si>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</si>
  <si>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</si>
  <si>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</si>
  <si>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</si>
  <si>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</si>
  <si>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</si>
  <si>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</si>
  <si>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</si>
  <si>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</si>
  <si>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</si>
  <si>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</si>
  <si>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</si>
  <si>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</si>
  <si>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</si>
  <si>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</si>
  <si>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</si>
  <si>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</si>
  <si>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</si>
  <si>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</si>
  <si>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</si>
  <si>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</si>
  <si>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</si>
  <si>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</si>
  <si>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</si>
  <si>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</si>
  <si>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</si>
  <si>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</si>
  <si>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</si>
  <si>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</si>
  <si>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</si>
  <si>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</si>
  <si>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</si>
  <si>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</si>
  <si>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</si>
  <si>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</si>
  <si>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</si>
  <si>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</si>
  <si>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</si>
  <si>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</si>
  <si>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</si>
  <si>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</si>
  <si>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</si>
  <si>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</si>
  <si>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</si>
  <si>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</si>
  <si>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</si>
  <si>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</si>
  <si>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</si>
  <si>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</si>
  <si>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</si>
  <si>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</si>
  <si>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</si>
  <si>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</si>
  <si>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</si>
  <si>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</si>
  <si>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</si>
  <si>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</si>
  <si>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</si>
  <si>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</si>
  <si>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</si>
  <si>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</si>
  <si>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</si>
  <si>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</si>
  <si>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</si>
  <si>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</si>
  <si>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</si>
  <si>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</si>
  <si>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</si>
  <si>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</si>
  <si>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</si>
  <si>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</si>
  <si>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</si>
  <si>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</si>
  <si>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</si>
  <si>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</si>
  <si>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</si>
  <si>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</si>
  <si>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</si>
  <si>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</si>
  <si>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</si>
  <si>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</si>
  <si>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</si>
  <si>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</si>
  <si>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</si>
  <si>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</si>
  <si>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</si>
  <si>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</si>
  <si>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</si>
  <si>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</si>
  <si>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</si>
  <si>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</si>
  <si>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</si>
  <si>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</si>
  <si>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</si>
  <si>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</si>
  <si>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</si>
  <si>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</si>
  <si>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</si>
  <si>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</si>
  <si>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</si>
  <si>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</si>
  <si>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</si>
  <si>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</si>
  <si>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</si>
  <si>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</si>
  <si>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</si>
  <si>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</si>
  <si>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</si>
  <si>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</si>
  <si>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</si>
  <si>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</si>
  <si>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</si>
  <si>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</si>
  <si>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</si>
  <si>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</si>
  <si>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</si>
  <si>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</si>
  <si>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</si>
  <si>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</si>
  <si>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</si>
  <si>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</si>
  <si>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</si>
  <si>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</si>
  <si>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</si>
  <si>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</si>
  <si>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</si>
  <si>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</si>
  <si>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</si>
  <si>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</si>
  <si>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</si>
  <si>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</si>
  <si>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</si>
  <si>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</si>
  <si>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</si>
  <si>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</si>
  <si>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</si>
  <si>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</si>
  <si>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</si>
  <si>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</si>
  <si>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</si>
  <si>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</si>
  <si>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</si>
  <si>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</si>
  <si>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</si>
  <si>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</si>
  <si>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</si>
  <si>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</si>
  <si>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</si>
  <si>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</si>
  <si>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</si>
  <si>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</si>
  <si>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</si>
  <si>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</si>
  <si>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</si>
  <si>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</si>
  <si>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</si>
  <si>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</si>
  <si>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</si>
  <si>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</si>
  <si>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</si>
  <si>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</si>
  <si>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</si>
  <si>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</si>
  <si>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</si>
  <si>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</si>
  <si>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</si>
  <si>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</si>
  <si>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</si>
  <si>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</si>
  <si>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</si>
  <si>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</si>
  <si>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</si>
  <si>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</si>
  <si>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</si>
  <si>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</si>
  <si>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</si>
  <si>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</si>
  <si>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</si>
  <si>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</si>
  <si>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</si>
  <si>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</si>
  <si>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</si>
  <si>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</si>
  <si>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</si>
  <si>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</si>
  <si>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</si>
  <si>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</si>
  <si>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</si>
  <si>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</si>
  <si>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</si>
  <si>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</si>
  <si>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</si>
  <si>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</si>
  <si>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</si>
  <si>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</si>
  <si>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</si>
  <si>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</si>
  <si>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</si>
  <si>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</si>
  <si>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</si>
  <si>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</si>
  <si>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</si>
  <si>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</si>
  <si>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</si>
  <si>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</si>
  <si>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</si>
  <si>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</si>
  <si>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</si>
  <si>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</si>
  <si>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</si>
  <si>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</si>
  <si>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</si>
  <si>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</si>
  <si>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</si>
  <si>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</si>
  <si>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</si>
  <si>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</si>
  <si>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</si>
  <si>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</si>
  <si>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</si>
  <si>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</si>
  <si>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</si>
  <si>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</si>
  <si>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</si>
  <si>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</si>
  <si>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</si>
  <si>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</si>
  <si>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</si>
  <si>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</si>
  <si>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</si>
  <si>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</si>
  <si>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</si>
  <si>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</si>
  <si>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</si>
  <si>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</si>
  <si>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</si>
  <si>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</si>
  <si>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</si>
  <si>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</si>
  <si>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</si>
  <si>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</si>
  <si>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</si>
  <si>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</si>
  <si>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</si>
  <si>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</si>
  <si>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</si>
  <si>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</si>
  <si>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</si>
  <si>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</si>
  <si>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</si>
  <si>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</si>
  <si>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</si>
  <si>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</si>
  <si>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</si>
  <si>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</si>
  <si>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</si>
  <si>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</si>
  <si>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</si>
  <si>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</si>
  <si>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</si>
  <si>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</si>
  <si>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</si>
  <si>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</si>
  <si>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</si>
  <si>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</si>
  <si>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</si>
  <si>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</si>
  <si>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</si>
  <si>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</si>
  <si>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</si>
  <si>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</si>
  <si>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</si>
  <si>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</si>
  <si>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</si>
  <si>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</si>
  <si>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</si>
  <si>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</si>
  <si>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</si>
  <si>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</si>
  <si>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</si>
  <si>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</si>
  <si>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</si>
  <si>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</si>
  <si>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</si>
  <si>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</si>
  <si>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</si>
  <si>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</si>
  <si>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</si>
  <si>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</si>
  <si>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</si>
  <si>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</si>
  <si>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</si>
  <si>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</si>
  <si>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</si>
  <si>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</si>
  <si>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</si>
  <si>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</si>
  <si>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</si>
  <si>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</si>
  <si>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</si>
  <si>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</si>
  <si>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</si>
  <si>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</si>
  <si>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</si>
  <si>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</si>
  <si>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</si>
  <si>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</si>
  <si>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</si>
  <si>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</si>
  <si>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</si>
  <si>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</si>
  <si>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</si>
  <si>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</si>
  <si>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</si>
  <si>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</si>
  <si>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</si>
  <si>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</si>
  <si>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</si>
  <si>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</si>
  <si>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</si>
  <si>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</si>
  <si>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</si>
  <si>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</si>
  <si>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</si>
  <si>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</si>
  <si>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</si>
  <si>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</si>
  <si>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</si>
  <si>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</si>
  <si>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</si>
  <si>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</si>
  <si>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</si>
  <si>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</si>
  <si>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</si>
  <si>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</si>
  <si>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</si>
  <si>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</si>
  <si>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</si>
  <si>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</si>
  <si>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</si>
  <si>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</si>
  <si>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</si>
  <si>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</si>
  <si>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</si>
  <si>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</si>
  <si>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</si>
  <si>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</si>
  <si>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</si>
  <si>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</si>
  <si>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</si>
  <si>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</si>
  <si>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</si>
  <si>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</si>
  <si>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</si>
  <si>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</si>
  <si>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</si>
  <si>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</si>
  <si>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</si>
  <si>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</si>
  <si>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</si>
  <si>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</si>
  <si>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</si>
  <si>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</si>
  <si>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</si>
  <si>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</si>
  <si>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</si>
  <si>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</si>
  <si>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</si>
  <si>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</si>
  <si>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</si>
  <si>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</si>
  <si>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</si>
  <si>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</si>
  <si>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</si>
  <si>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</si>
  <si>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</si>
  <si>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</si>
  <si>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</si>
  <si>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</si>
  <si>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</si>
  <si>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</si>
  <si>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</si>
  <si>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</si>
  <si>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</si>
  <si>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</si>
  <si>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</si>
  <si>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</si>
  <si>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</si>
  <si>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</si>
  <si>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</si>
  <si>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</si>
  <si>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</si>
  <si>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</si>
  <si>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</si>
  <si>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</si>
  <si>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</si>
  <si>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</si>
  <si>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</si>
  <si>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</si>
  <si>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</si>
  <si>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</si>
  <si>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</si>
  <si>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</si>
  <si>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</si>
  <si>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</si>
  <si>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</si>
  <si>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</si>
  <si>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</si>
  <si>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</si>
  <si>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</si>
  <si>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</si>
  <si>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</si>
  <si>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</si>
  <si>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</si>
  <si>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</si>
  <si>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</si>
  <si>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</si>
  <si>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</si>
  <si>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</si>
  <si>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</si>
  <si>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</si>
  <si>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</si>
  <si>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</si>
  <si>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</si>
  <si>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</si>
  <si>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</si>
  <si>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</si>
  <si>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</si>
  <si>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</si>
  <si>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</si>
  <si>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</si>
  <si>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</si>
  <si>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</si>
  <si>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</si>
  <si>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</si>
  <si>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</si>
  <si>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</si>
  <si>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</si>
  <si>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</si>
  <si>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</si>
  <si>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</si>
  <si>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</si>
  <si>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</si>
  <si>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</si>
  <si>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</si>
  <si>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</si>
  <si>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</si>
  <si>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</si>
  <si>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</si>
  <si>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</si>
  <si>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</si>
  <si>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</si>
  <si>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</si>
  <si>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</si>
  <si>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</si>
  <si>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</si>
  <si>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</si>
  <si>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</si>
  <si>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</si>
  <si>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</si>
  <si>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</si>
  <si>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</si>
  <si>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</si>
  <si>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</si>
  <si>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</si>
  <si>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</si>
  <si>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</si>
  <si>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</si>
  <si>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</si>
  <si>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</si>
  <si>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</si>
  <si>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</si>
  <si>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</si>
  <si>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</si>
  <si>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</si>
  <si>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</si>
  <si>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</si>
  <si>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</si>
  <si>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</si>
  <si>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</si>
  <si>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</si>
  <si>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</si>
  <si>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</si>
  <si>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</si>
  <si>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</si>
  <si>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</si>
  <si>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</si>
  <si>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</si>
  <si>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</si>
  <si>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</si>
  <si>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</si>
  <si>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</si>
  <si>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</si>
  <si>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</si>
  <si>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</si>
  <si>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</si>
  <si>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</si>
  <si>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</si>
  <si>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</si>
  <si>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</si>
  <si>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</si>
  <si>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</si>
  <si>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</si>
  <si>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</si>
  <si>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</si>
  <si>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</si>
  <si>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</si>
  <si>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</si>
  <si>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</si>
  <si>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</si>
  <si>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</si>
  <si>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</si>
  <si>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</si>
  <si>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</si>
  <si>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</si>
  <si>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</si>
  <si>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</si>
  <si>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</si>
  <si>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</si>
  <si>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</si>
  <si>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</si>
  <si>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</si>
  <si>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</si>
  <si>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</si>
  <si>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</si>
  <si>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</si>
  <si>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</si>
  <si>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</si>
  <si>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</si>
  <si>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</si>
  <si>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</si>
  <si>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</si>
  <si>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</si>
  <si>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</si>
  <si>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</si>
  <si>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</si>
  <si>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</si>
  <si>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</si>
  <si>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</si>
  <si>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</si>
  <si>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</si>
  <si>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</si>
  <si>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</si>
  <si>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</si>
  <si>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</si>
  <si>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</si>
  <si>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</si>
  <si>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</si>
  <si>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</si>
  <si>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</si>
  <si>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</si>
  <si>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</si>
  <si>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</si>
  <si>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</si>
  <si>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</si>
  <si>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</si>
  <si>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</si>
  <si>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</si>
  <si>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</si>
  <si>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</si>
  <si>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</si>
  <si>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</si>
  <si>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</si>
  <si>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</si>
  <si>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</si>
  <si>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</si>
  <si>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</si>
  <si>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</si>
  <si>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</si>
  <si>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</si>
  <si>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</si>
  <si>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</si>
  <si>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</si>
  <si>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</si>
  <si>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</si>
  <si>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</si>
  <si>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</si>
  <si>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</si>
  <si>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</si>
  <si>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</si>
  <si>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</si>
  <si>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</si>
  <si>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</si>
  <si>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</si>
  <si>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</si>
  <si>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</si>
  <si>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</si>
  <si>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</si>
  <si>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</si>
  <si>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</si>
  <si>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</si>
  <si>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</si>
  <si>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</si>
  <si>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</si>
  <si>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</si>
  <si>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</si>
  <si>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</si>
  <si>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</si>
  <si>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</si>
  <si>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</si>
  <si>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</si>
  <si>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</si>
  <si>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</si>
  <si>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</si>
  <si>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</si>
  <si>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</si>
  <si>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</si>
  <si>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</si>
  <si>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</si>
  <si>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</si>
  <si>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</si>
  <si>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</si>
  <si>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</si>
  <si>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</si>
  <si>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</si>
  <si>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</si>
  <si>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</si>
  <si>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</si>
  <si>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</si>
  <si>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</si>
  <si>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</si>
  <si>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</si>
  <si>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</si>
  <si>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</si>
  <si>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</si>
  <si>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</si>
  <si>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</si>
  <si>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</si>
  <si>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</si>
  <si>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</si>
  <si>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</si>
  <si>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</si>
  <si>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</si>
  <si>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</si>
  <si>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</si>
  <si>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</si>
  <si>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</si>
  <si>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</si>
  <si>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</si>
  <si>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</si>
  <si>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</si>
  <si>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</si>
  <si>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</si>
  <si>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</si>
  <si>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</si>
  <si>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</si>
  <si>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</si>
  <si>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</si>
  <si>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</si>
  <si>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</si>
  <si>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</si>
  <si>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</si>
  <si>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</si>
  <si>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</si>
  <si>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</si>
  <si>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</si>
  <si>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</si>
  <si>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</si>
  <si>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</si>
  <si>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</si>
  <si>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</si>
  <si>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</si>
  <si>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</si>
  <si>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</si>
  <si>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</si>
  <si>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</si>
  <si>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</si>
  <si>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</si>
  <si>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</si>
  <si>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</si>
  <si>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</si>
  <si>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</si>
  <si>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</si>
  <si>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</si>
  <si>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</si>
  <si>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</si>
  <si>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</si>
  <si>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</si>
  <si>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</si>
  <si>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</si>
  <si>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</si>
  <si>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</si>
  <si>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</si>
  <si>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</si>
  <si>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</si>
  <si>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</si>
  <si>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</si>
  <si>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</si>
  <si>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</si>
  <si>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</si>
  <si>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</si>
  <si>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</si>
  <si>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</si>
  <si>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</si>
  <si>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</si>
  <si>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</si>
  <si>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</si>
  <si>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</si>
  <si>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</si>
  <si>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</si>
  <si>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</si>
  <si>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</si>
  <si>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</si>
  <si>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</si>
  <si>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</si>
  <si>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</si>
  <si>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</si>
  <si>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</si>
  <si>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</si>
  <si>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</si>
  <si>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</si>
  <si>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</si>
  <si>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</si>
  <si>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</si>
  <si>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</si>
  <si>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</si>
  <si>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</si>
  <si>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</si>
  <si>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</si>
  <si>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</si>
  <si>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</si>
  <si>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</si>
  <si>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</si>
  <si>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</si>
  <si>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</si>
  <si>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</si>
  <si>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</si>
  <si>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</si>
  <si>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</si>
  <si>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</si>
  <si>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</si>
  <si>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</si>
  <si>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</si>
  <si>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</si>
  <si>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</si>
  <si>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</si>
  <si>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</si>
  <si>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</si>
  <si>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</si>
  <si>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</si>
  <si>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</si>
  <si>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</si>
  <si>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</si>
  <si>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</si>
  <si>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</si>
  <si>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</si>
  <si>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</si>
  <si>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</si>
  <si>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</si>
  <si>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</si>
  <si>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</si>
  <si>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</si>
  <si>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</si>
  <si>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</si>
  <si>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</si>
  <si>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</si>
  <si>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</si>
  <si>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</si>
  <si>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</si>
  <si>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</si>
  <si>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</si>
  <si>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</si>
  <si>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</si>
  <si>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</si>
  <si>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</si>
  <si>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</si>
  <si>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</si>
  <si>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</si>
  <si>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</si>
  <si>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</si>
  <si>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</si>
  <si>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</si>
  <si>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</si>
  <si>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</si>
  <si>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</si>
  <si>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</si>
  <si>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</si>
  <si>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</si>
  <si>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</si>
  <si>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</si>
  <si>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</si>
  <si>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</si>
  <si>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</si>
  <si>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</si>
  <si>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</si>
  <si>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</si>
  <si>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</si>
  <si>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</si>
  <si>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</si>
  <si>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</si>
  <si>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</si>
  <si>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</si>
  <si>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</si>
  <si>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</si>
  <si>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</si>
  <si>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</si>
  <si>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</si>
  <si>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</si>
  <si>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</si>
  <si>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</si>
  <si>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</si>
  <si>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</si>
  <si>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</si>
  <si>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</si>
  <si>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</si>
  <si>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</si>
  <si>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</si>
  <si>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</si>
  <si>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</si>
  <si>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</si>
  <si>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</si>
  <si>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</si>
  <si>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</si>
  <si>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</si>
  <si>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</si>
  <si>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</si>
  <si>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</si>
  <si>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</si>
  <si>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</si>
  <si>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</si>
  <si>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</si>
  <si>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</si>
  <si>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</si>
  <si>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</si>
  <si>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</si>
  <si>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</si>
  <si>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</si>
  <si>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</si>
  <si>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</si>
  <si>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</si>
  <si>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</si>
  <si>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</si>
  <si>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</si>
  <si>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</si>
  <si>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</si>
  <si>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</si>
  <si>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</si>
  <si>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</si>
  <si>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</si>
  <si>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</si>
  <si>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</si>
  <si>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</si>
  <si>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</si>
  <si>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</si>
  <si>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</si>
  <si>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</si>
  <si>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</si>
  <si>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</si>
  <si>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</si>
  <si>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</si>
  <si>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</si>
  <si>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</si>
  <si>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</si>
  <si>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</si>
  <si>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</si>
  <si>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</si>
  <si>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</si>
  <si>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</si>
  <si>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</si>
  <si>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</si>
  <si>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</si>
  <si>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</si>
  <si>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</si>
  <si>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</si>
  <si>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</si>
  <si>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</si>
  <si>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</si>
  <si>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</si>
  <si>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</si>
  <si>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</si>
  <si>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</si>
  <si>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</si>
  <si>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</si>
  <si>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</si>
  <si>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</si>
  <si>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</si>
  <si>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</si>
  <si>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</si>
  <si>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</si>
  <si>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</si>
  <si>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</si>
  <si>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</si>
  <si>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</si>
  <si>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</si>
  <si>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</si>
  <si>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</si>
  <si>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</si>
  <si>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</si>
  <si>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</si>
  <si>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</si>
  <si>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</si>
  <si>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</si>
  <si>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</si>
  <si>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</si>
  <si>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</si>
  <si>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</si>
  <si>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</si>
  <si>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</si>
  <si>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</si>
  <si>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</si>
  <si>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</si>
  <si>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</si>
  <si>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</si>
  <si>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</si>
  <si>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</si>
  <si>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</si>
  <si>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</si>
  <si>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</si>
  <si>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</si>
  <si>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</si>
  <si>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</si>
  <si>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</si>
  <si>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</si>
  <si>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</si>
  <si>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</si>
  <si>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</si>
  <si>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</si>
  <si>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</si>
  <si>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</si>
  <si>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</si>
  <si>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</si>
  <si>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</si>
  <si>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</si>
  <si>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</si>
  <si>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</si>
  <si>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</si>
  <si>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</si>
  <si>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</si>
  <si>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</si>
  <si>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</si>
  <si>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</si>
  <si>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</si>
  <si>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</si>
  <si>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</si>
  <si>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</si>
  <si>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</si>
  <si>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</si>
  <si>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</si>
  <si>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</si>
  <si>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</si>
  <si>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</si>
  <si>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</si>
  <si>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</si>
  <si>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</si>
  <si>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</si>
  <si>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</si>
  <si>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</si>
  <si>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</si>
  <si>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</si>
  <si>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</si>
  <si>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</si>
  <si>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</si>
  <si>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</si>
  <si>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</si>
  <si>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</si>
  <si>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</si>
  <si>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</si>
  <si>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</si>
  <si>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</si>
  <si>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</si>
  <si>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</si>
  <si>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</si>
  <si>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</si>
  <si>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</si>
  <si>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</si>
  <si>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</si>
  <si>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</si>
  <si>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</si>
  <si>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</si>
  <si>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</si>
  <si>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</si>
  <si>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</si>
  <si>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</si>
  <si>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</si>
  <si>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</si>
  <si>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</si>
  <si>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</si>
  <si>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</si>
  <si>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</si>
  <si>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</si>
  <si>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</si>
  <si>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</si>
  <si>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</si>
  <si>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</si>
  <si>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</si>
  <si>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</si>
  <si>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</si>
  <si>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</si>
  <si>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</si>
  <si>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</si>
  <si>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</si>
  <si>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</si>
  <si>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</si>
  <si>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</si>
  <si>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</si>
  <si>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</si>
  <si>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</si>
  <si>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</si>
  <si>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</si>
  <si>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</si>
  <si>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</si>
  <si>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</si>
  <si>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</si>
  <si>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</si>
  <si>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</si>
  <si>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</si>
  <si>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</si>
  <si>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</si>
  <si>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</si>
  <si>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</si>
  <si>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</si>
  <si>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</si>
  <si>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</si>
  <si>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</si>
  <si>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</si>
  <si>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</si>
  <si>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</si>
  <si>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</si>
  <si>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</si>
  <si>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</si>
  <si>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</si>
  <si>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</si>
  <si>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</si>
  <si>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</si>
  <si>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</si>
  <si>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</si>
  <si>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</si>
  <si>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</si>
  <si>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</si>
  <si>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</si>
  <si>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</si>
  <si>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</si>
  <si>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</si>
  <si>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</si>
  <si>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</si>
  <si>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</si>
  <si>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</si>
  <si>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</si>
  <si>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</si>
  <si>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</si>
  <si>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</si>
  <si>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</si>
  <si>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</si>
  <si>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</si>
  <si>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</si>
  <si>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</si>
  <si>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</si>
  <si>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</si>
  <si>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</si>
  <si>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</si>
  <si>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</si>
  <si>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</si>
  <si>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</si>
  <si>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</si>
  <si>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</si>
  <si>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</si>
  <si>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</si>
  <si>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</si>
  <si>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</si>
  <si>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</si>
  <si>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</si>
  <si>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</si>
  <si>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</si>
  <si>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</si>
  <si>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</si>
  <si>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</si>
  <si>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</si>
  <si>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</si>
  <si>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</si>
  <si>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</si>
  <si>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</si>
  <si>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</si>
  <si>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</si>
  <si>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</si>
  <si>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</si>
  <si>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</si>
  <si>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</si>
  <si>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</si>
  <si>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</si>
  <si>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</si>
  <si>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</si>
  <si>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</si>
  <si>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</si>
  <si>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</si>
  <si>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</si>
  <si>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</si>
  <si>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</si>
  <si>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</si>
  <si>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</si>
  <si>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</si>
  <si>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</si>
  <si>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</si>
  <si>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</si>
  <si>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</si>
  <si>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</si>
  <si>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</si>
  <si>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</si>
  <si>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</si>
  <si>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</si>
  <si>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</si>
  <si>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</si>
  <si>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</si>
  <si>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</si>
  <si>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</si>
  <si>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</si>
  <si>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</si>
  <si>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</si>
  <si>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</si>
  <si>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</si>
  <si>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</si>
  <si>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</si>
  <si>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</si>
  <si>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</si>
  <si>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</si>
  <si>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</si>
  <si>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</si>
  <si>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</si>
  <si>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</si>
  <si>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</si>
  <si>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</si>
  <si>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</si>
  <si>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</si>
  <si>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</si>
  <si>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</si>
  <si>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</si>
  <si>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</si>
  <si>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</si>
  <si>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</si>
  <si>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</si>
  <si>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</si>
  <si>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</si>
  <si>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</si>
  <si>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</si>
  <si>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</si>
  <si>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</si>
  <si>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</si>
  <si>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</si>
  <si>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</si>
  <si>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</si>
  <si>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</si>
  <si>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</si>
  <si>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</si>
  <si>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</si>
  <si>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</si>
  <si>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</si>
  <si>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</si>
  <si>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</si>
  <si>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</si>
  <si>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</si>
  <si>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</si>
  <si>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</si>
  <si>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</si>
  <si>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</si>
  <si>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</si>
  <si>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</si>
  <si>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</si>
  <si>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</si>
  <si>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</si>
  <si>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</si>
  <si>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</si>
  <si>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</si>
  <si>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</si>
  <si>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</si>
  <si>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</si>
  <si>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</si>
  <si>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</si>
  <si>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</si>
  <si>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</si>
  <si>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</si>
  <si>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</si>
  <si>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</si>
  <si>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</si>
  <si>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</si>
  <si>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</si>
  <si>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</si>
  <si>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</si>
  <si>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</si>
  <si>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</si>
  <si>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</si>
  <si>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</si>
  <si>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</si>
  <si>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</si>
  <si>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</si>
  <si>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</si>
  <si>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</si>
  <si>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</si>
  <si>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</si>
  <si>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</si>
  <si>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</si>
  <si>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</si>
  <si>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</si>
  <si>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</si>
  <si>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</si>
  <si>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</si>
  <si>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</si>
  <si>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</si>
  <si>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</si>
  <si>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</si>
  <si>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</si>
  <si>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</si>
  <si>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</si>
  <si>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</si>
  <si>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</si>
  <si>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</si>
  <si>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</si>
  <si>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</si>
  <si>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</si>
  <si>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</si>
  <si>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</si>
  <si>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</si>
  <si>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</si>
  <si>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</si>
  <si>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</si>
  <si>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</si>
  <si>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</si>
  <si>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</si>
  <si>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</si>
  <si>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</si>
  <si>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</si>
  <si>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</si>
  <si>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</si>
  <si>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</si>
  <si>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</si>
  <si>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</si>
  <si>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</si>
  <si>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</si>
  <si>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</si>
  <si>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</si>
  <si>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</si>
  <si>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</si>
  <si>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</si>
  <si>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</si>
  <si>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</si>
  <si>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</si>
  <si>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</si>
  <si>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</si>
  <si>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</si>
  <si>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</si>
  <si>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</si>
  <si>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</si>
  <si>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</si>
  <si>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</si>
  <si>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</si>
  <si>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</si>
  <si>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</si>
  <si>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</si>
  <si>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</si>
  <si>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</si>
  <si>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</si>
  <si>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</si>
  <si>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</si>
  <si>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</si>
  <si>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</si>
  <si>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</si>
  <si>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</si>
  <si>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</si>
  <si>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</si>
  <si>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</si>
  <si>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</si>
  <si>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</si>
  <si>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</si>
  <si>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</si>
  <si>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</si>
  <si>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</si>
  <si>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</si>
  <si>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</si>
  <si>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</si>
  <si>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</si>
  <si>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</si>
  <si>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</si>
  <si>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</si>
  <si>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</si>
  <si>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</si>
  <si>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</si>
  <si>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</si>
  <si>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</si>
  <si>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</si>
  <si>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</si>
  <si>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</si>
  <si>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</si>
  <si>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</si>
  <si>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</si>
  <si>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</si>
  <si>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</si>
  <si>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</si>
  <si>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</si>
  <si>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</si>
  <si>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</si>
  <si>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</si>
  <si>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</si>
  <si>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</si>
  <si>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</si>
  <si>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</si>
  <si>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</si>
  <si>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</si>
  <si>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</si>
  <si>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</si>
  <si>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</si>
  <si>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</si>
  <si>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</si>
  <si>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</si>
  <si>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</si>
  <si>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</si>
  <si>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</si>
  <si>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</si>
  <si>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</si>
  <si>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</si>
  <si>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</si>
  <si>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</si>
  <si>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</si>
  <si>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</si>
  <si>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</si>
  <si>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</si>
  <si>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</si>
  <si>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</si>
  <si>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</si>
  <si>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</si>
  <si>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</si>
  <si>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</si>
  <si>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</si>
  <si>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</si>
  <si>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</si>
  <si>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</si>
  <si>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</si>
  <si>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</si>
  <si>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</si>
  <si>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</si>
  <si>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</si>
  <si>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</si>
  <si>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</si>
  <si>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</si>
  <si>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</si>
  <si>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</si>
  <si>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</si>
  <si>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</si>
  <si>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</si>
  <si>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</si>
  <si>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</si>
  <si>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</si>
  <si>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</si>
  <si>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</si>
  <si>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</si>
  <si>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</si>
  <si>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</si>
  <si>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</si>
  <si>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</si>
  <si>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</si>
  <si>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</si>
  <si>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</si>
  <si>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</si>
  <si>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</si>
  <si>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</si>
  <si>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</si>
  <si>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</si>
  <si>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</si>
  <si>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</si>
  <si>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</si>
  <si>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</si>
  <si>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</si>
  <si>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</si>
  <si>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</si>
  <si>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</si>
  <si>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</si>
  <si>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</si>
  <si>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</si>
  <si>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</si>
  <si>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</si>
  <si>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</si>
  <si>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</si>
  <si>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</si>
  <si>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</si>
  <si>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</si>
  <si>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</si>
  <si>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</si>
  <si>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</si>
  <si>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</si>
  <si>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</si>
  <si>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</si>
  <si>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</si>
  <si>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</si>
  <si>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</si>
  <si>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</si>
  <si>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</si>
  <si>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</si>
  <si>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</si>
  <si>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</si>
  <si>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</si>
  <si>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</si>
  <si>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</si>
  <si>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</si>
  <si>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</si>
  <si>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</si>
  <si>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</si>
  <si>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</si>
  <si>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</si>
  <si>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</si>
  <si>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</si>
  <si>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</si>
  <si>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</si>
  <si>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</si>
  <si>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</si>
  <si>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</si>
  <si>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</si>
  <si>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</si>
  <si>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</si>
  <si>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</si>
  <si>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</si>
  <si>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</si>
  <si>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</si>
  <si>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</si>
  <si>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</si>
  <si>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</si>
  <si>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</si>
  <si>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</si>
  <si>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</si>
  <si>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</si>
  <si>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</si>
  <si>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</si>
  <si>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</si>
  <si>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</si>
  <si>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</si>
  <si>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</si>
  <si>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</si>
  <si>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</si>
  <si>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</si>
  <si>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</si>
  <si>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</si>
  <si>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</si>
  <si>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</si>
  <si>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</si>
  <si>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</si>
  <si>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</si>
  <si>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</si>
  <si>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</si>
  <si>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</si>
  <si>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</si>
  <si>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</si>
  <si>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</si>
  <si>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</si>
  <si>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</si>
  <si>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</si>
  <si>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</si>
  <si>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</si>
  <si>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</si>
  <si>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</si>
  <si>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</si>
  <si>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</si>
  <si>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</si>
  <si>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</si>
  <si>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</si>
  <si>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</si>
  <si>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</si>
  <si>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</si>
  <si>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</si>
  <si>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</si>
  <si>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</si>
  <si>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</si>
  <si>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</si>
  <si>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</si>
  <si>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</si>
  <si>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</si>
  <si>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</si>
  <si>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</si>
  <si>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</si>
  <si>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</si>
  <si>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</si>
  <si>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</si>
  <si>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</si>
  <si>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</si>
  <si>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</si>
  <si>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</si>
  <si>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</si>
  <si>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</si>
  <si>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</si>
  <si>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</si>
  <si>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</si>
  <si>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</si>
  <si>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</si>
  <si>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</si>
  <si>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</si>
  <si>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</si>
  <si>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</si>
  <si>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</si>
  <si>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</si>
  <si>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</si>
  <si>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</si>
  <si>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</si>
  <si>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</si>
  <si>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</si>
  <si>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</si>
  <si>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</si>
  <si>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</si>
  <si>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</si>
  <si>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</si>
  <si>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</si>
  <si>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</si>
  <si>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</si>
  <si>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</si>
  <si>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</si>
  <si>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</si>
  <si>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</si>
  <si>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</si>
  <si>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</si>
  <si>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</si>
  <si>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</si>
  <si>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</si>
  <si>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</si>
  <si>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</si>
  <si>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</si>
  <si>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</si>
  <si>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</si>
  <si>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</si>
  <si>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</si>
  <si>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</si>
  <si>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</si>
  <si>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</si>
  <si>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</si>
  <si>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</si>
  <si>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</si>
  <si>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</si>
  <si>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</si>
  <si>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</si>
  <si>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</si>
  <si>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</si>
  <si>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</si>
  <si>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</si>
  <si>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</si>
  <si>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</si>
  <si>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</si>
  <si>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</si>
  <si>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</si>
  <si>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</si>
  <si>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</si>
  <si>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</si>
  <si>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</si>
  <si>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</si>
  <si>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</si>
  <si>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</si>
  <si>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</si>
  <si>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</si>
  <si>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</si>
  <si>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</si>
  <si>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</si>
  <si>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</si>
  <si>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</si>
  <si>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</si>
  <si>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</si>
  <si>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</si>
  <si>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</si>
  <si>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</si>
  <si>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</si>
  <si>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</si>
  <si>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</si>
  <si>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</si>
  <si>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</si>
  <si>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</si>
  <si>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</si>
  <si>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</si>
  <si>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</si>
  <si>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</si>
  <si>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</si>
  <si>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</si>
  <si>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</si>
  <si>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</si>
  <si>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</si>
  <si>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</si>
  <si>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</si>
  <si>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</si>
  <si>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</si>
  <si>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</si>
  <si>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</si>
  <si>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</si>
  <si>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</si>
  <si>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</si>
  <si>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</si>
  <si>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</si>
  <si>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</si>
  <si>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</si>
  <si>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</si>
  <si>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</si>
  <si>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</si>
  <si>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</si>
  <si>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</si>
  <si>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</si>
  <si>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</si>
  <si>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</si>
  <si>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</si>
  <si>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</si>
  <si>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</si>
  <si>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</si>
  <si>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</si>
  <si>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</si>
  <si>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</si>
  <si>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</si>
  <si>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</si>
  <si>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</si>
  <si>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</si>
  <si>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</si>
  <si>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</si>
  <si>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</si>
  <si>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</si>
  <si>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</si>
  <si>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</si>
  <si>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</si>
  <si>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</si>
  <si>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</si>
  <si>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</si>
  <si>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</si>
  <si>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</si>
  <si>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</si>
  <si>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</si>
  <si>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</si>
  <si>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</si>
  <si>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</si>
  <si>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</si>
  <si>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</si>
  <si>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</si>
  <si>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</si>
  <si>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</si>
  <si>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</si>
  <si>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</si>
  <si>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</si>
  <si>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</si>
  <si>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</si>
  <si>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</si>
  <si>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</si>
  <si>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</si>
  <si>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</si>
  <si>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</si>
  <si>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</si>
  <si>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</si>
  <si>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</si>
  <si>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</si>
  <si>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</si>
  <si>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</si>
  <si>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</si>
  <si>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</si>
  <si>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</si>
  <si>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</si>
  <si>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</si>
  <si>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</si>
  <si>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</si>
  <si>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</si>
  <si>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</si>
  <si>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</si>
  <si>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</si>
  <si>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</si>
  <si>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</si>
  <si>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</si>
  <si>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</si>
  <si>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</si>
  <si>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</si>
  <si>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</si>
  <si>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</si>
  <si>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</si>
  <si>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</si>
  <si>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</si>
  <si>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</si>
  <si>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</si>
  <si>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</si>
  <si>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</si>
  <si>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</si>
  <si>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</si>
  <si>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</si>
  <si>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</si>
  <si>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</si>
  <si>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</si>
  <si>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</si>
  <si>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</si>
  <si>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</si>
  <si>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</si>
  <si>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</si>
  <si>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</si>
  <si>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</si>
  <si>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</si>
  <si>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</si>
  <si>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</si>
  <si>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</si>
  <si>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</si>
  <si>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</si>
  <si>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</si>
  <si>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</si>
  <si>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</si>
  <si>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</si>
  <si>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</si>
  <si>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</si>
  <si>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</si>
  <si>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</si>
  <si>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</si>
  <si>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</si>
  <si>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</si>
  <si>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</si>
  <si>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</si>
  <si>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</si>
  <si>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</si>
  <si>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</si>
  <si>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</si>
  <si>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</si>
  <si>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</si>
  <si>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</si>
  <si>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</si>
  <si>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</si>
  <si>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</si>
  <si>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</si>
  <si>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</si>
  <si>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</si>
  <si>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</si>
  <si>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</si>
  <si>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</si>
  <si>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</si>
  <si>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</si>
  <si>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</si>
  <si>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</si>
  <si>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</si>
  <si>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</si>
  <si>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</si>
  <si>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</si>
  <si>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</si>
  <si>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</si>
  <si>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</si>
  <si>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</si>
  <si>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</si>
  <si>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</si>
  <si>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</si>
  <si>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</si>
  <si>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</si>
  <si>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</si>
  <si>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</si>
  <si>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</si>
  <si>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</si>
  <si>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</si>
  <si>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</si>
  <si>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</si>
  <si>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</si>
  <si>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</si>
  <si>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</si>
  <si>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</si>
  <si>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</si>
  <si>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</si>
  <si>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</si>
  <si>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</si>
  <si>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</si>
  <si>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</si>
  <si>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</si>
  <si>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</si>
  <si>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</si>
  <si>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</si>
  <si>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</si>
  <si>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</si>
  <si>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</si>
  <si>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</si>
  <si>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</si>
  <si>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</si>
  <si>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</si>
  <si>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</si>
  <si>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</si>
  <si>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</si>
  <si>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</si>
  <si>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</si>
  <si>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</si>
  <si>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</si>
  <si>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</si>
  <si>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</si>
  <si>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</si>
  <si>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</si>
  <si>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</si>
  <si>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</si>
  <si>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</si>
  <si>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</si>
  <si>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</si>
  <si>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</si>
  <si>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</si>
  <si>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</si>
  <si>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</si>
  <si>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</si>
  <si>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</si>
  <si>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</si>
  <si>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</si>
  <si>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</si>
  <si>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</si>
  <si>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</si>
  <si>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</si>
  <si>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</si>
  <si>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</si>
  <si>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</si>
  <si>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</si>
  <si>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</si>
  <si>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</si>
  <si>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</si>
  <si>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</si>
  <si>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</si>
  <si>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</si>
  <si>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</si>
  <si>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</si>
  <si>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</si>
  <si>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</si>
  <si>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</si>
  <si>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</si>
  <si>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</si>
  <si>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</si>
  <si>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</si>
  <si>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</si>
  <si>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</si>
  <si>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</si>
  <si>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</si>
  <si>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</si>
  <si>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</si>
  <si>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</si>
  <si>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</si>
  <si>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</si>
  <si>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</si>
  <si>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</si>
  <si>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</si>
  <si>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</si>
  <si>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</si>
  <si>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</si>
  <si>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</si>
  <si>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</si>
  <si>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</si>
  <si>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</si>
  <si>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</si>
  <si>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</si>
  <si>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</si>
  <si>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</si>
  <si>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</si>
  <si>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</si>
  <si>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</si>
  <si>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</si>
  <si>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</si>
  <si>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</si>
  <si>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</si>
  <si>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</si>
  <si>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</si>
  <si>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</si>
  <si>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</si>
  <si>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</si>
  <si>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</si>
  <si>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</si>
  <si>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</si>
  <si>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</si>
  <si>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</si>
  <si>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</si>
  <si>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</si>
  <si>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</si>
  <si>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</si>
  <si>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</si>
  <si>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</si>
  <si>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</si>
  <si>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</si>
  <si>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</si>
  <si>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</si>
  <si>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</si>
  <si>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</si>
  <si>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</si>
  <si>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</si>
  <si>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</si>
  <si>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</si>
  <si>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</si>
  <si>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</si>
  <si>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</si>
  <si>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</si>
  <si>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</si>
  <si>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</si>
  <si>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</si>
  <si>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</si>
  <si>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</si>
  <si>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</si>
  <si>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</si>
  <si>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</si>
  <si>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</si>
  <si>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</si>
  <si>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</si>
  <si>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</si>
  <si>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</si>
  <si>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</si>
  <si>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</si>
  <si>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</si>
  <si>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</si>
  <si>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</si>
  <si>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</si>
  <si>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</si>
  <si>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</si>
  <si>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</si>
  <si>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</si>
  <si>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</si>
  <si>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</si>
  <si>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</si>
  <si>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</si>
  <si>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</si>
  <si>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</si>
  <si>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</si>
  <si>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</si>
  <si>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</si>
  <si>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</si>
  <si>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</si>
  <si>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</si>
  <si>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</si>
  <si>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</si>
  <si>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</si>
  <si>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</si>
  <si>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</si>
  <si>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</si>
  <si>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</si>
  <si>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</si>
  <si>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</si>
  <si>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</si>
  <si>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</si>
  <si>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</si>
  <si>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</si>
  <si>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</si>
  <si>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</si>
  <si>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</si>
  <si>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</si>
  <si>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</si>
  <si>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</si>
  <si>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</si>
  <si>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</si>
  <si>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</si>
  <si>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</si>
  <si>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</si>
  <si>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</si>
  <si>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</si>
  <si>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</si>
  <si>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</si>
  <si>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</si>
  <si>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</si>
  <si>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</si>
  <si>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</si>
  <si>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</si>
  <si>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</si>
  <si>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</si>
  <si>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</si>
  <si>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</si>
  <si>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</si>
  <si>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</si>
  <si>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</si>
  <si>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</si>
  <si>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</si>
  <si>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</si>
  <si>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</si>
  <si>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</si>
  <si>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</si>
  <si>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</si>
  <si>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</si>
  <si>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</si>
  <si>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</si>
  <si>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</si>
  <si>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</si>
  <si>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</si>
  <si>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</si>
  <si>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</si>
  <si>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</si>
  <si>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</si>
  <si>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</si>
  <si>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</si>
  <si>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</si>
  <si>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</si>
  <si>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</si>
  <si>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</si>
  <si>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</si>
  <si>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</si>
  <si>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</si>
  <si>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</si>
  <si>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</si>
  <si>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</si>
  <si>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</si>
  <si>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</si>
  <si>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</si>
  <si>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</si>
  <si>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</si>
  <si>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</si>
  <si>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</si>
  <si>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</si>
  <si>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</si>
  <si>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</si>
  <si>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</si>
  <si>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</si>
  <si>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</si>
  <si>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</si>
  <si>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</si>
  <si>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</si>
  <si>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</si>
  <si>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</si>
  <si>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</si>
  <si>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</si>
  <si>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</si>
  <si>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</si>
  <si>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</si>
  <si>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</si>
  <si>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</si>
  <si>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</si>
  <si>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</si>
  <si>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</si>
  <si>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</si>
  <si>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</si>
  <si>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</si>
  <si>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</si>
  <si>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</si>
  <si>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</si>
  <si>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</si>
  <si>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</si>
  <si>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</si>
  <si>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</si>
  <si>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</si>
  <si>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</si>
  <si>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</si>
  <si>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</si>
  <si>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</si>
  <si>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</si>
  <si>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</si>
  <si>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</si>
  <si>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</si>
  <si>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</si>
  <si>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</si>
  <si>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</si>
  <si>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</si>
  <si>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</si>
  <si>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</si>
  <si>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</si>
  <si>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</si>
  <si>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</si>
  <si>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</si>
  <si>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</si>
  <si>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</si>
  <si>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</si>
  <si>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</si>
  <si>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</si>
  <si>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</si>
  <si>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</si>
  <si>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</si>
  <si>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</si>
  <si>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</si>
  <si>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</si>
  <si>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</si>
  <si>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</si>
  <si>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</si>
  <si>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</si>
  <si>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</si>
  <si>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</si>
  <si>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</si>
  <si>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</si>
  <si>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</si>
  <si>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</si>
  <si>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</si>
  <si>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</si>
  <si>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</si>
  <si>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</si>
  <si>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</si>
  <si>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</si>
  <si>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</si>
  <si>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</si>
  <si>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</si>
  <si>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</si>
  <si>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</si>
  <si>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</si>
  <si>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</si>
  <si>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</si>
  <si>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</si>
  <si>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</si>
  <si>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</si>
  <si>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</si>
  <si>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</si>
  <si>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</si>
  <si>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</si>
  <si>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</si>
  <si>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</si>
  <si>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</si>
  <si>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</si>
  <si>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</si>
  <si>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</si>
  <si>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</si>
  <si>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</si>
  <si>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</si>
  <si>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</si>
  <si>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</si>
  <si>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</si>
  <si>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</si>
  <si>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</si>
  <si>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</si>
  <si>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</si>
  <si>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</si>
  <si>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</si>
  <si>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</si>
  <si>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</si>
  <si>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</si>
  <si>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</si>
  <si>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</si>
  <si>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</si>
  <si>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</si>
  <si>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</si>
  <si>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</si>
  <si>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</si>
  <si>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</si>
  <si>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</si>
  <si>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</si>
  <si>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</si>
  <si>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</si>
  <si>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</si>
  <si>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</si>
  <si>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</si>
  <si>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</si>
  <si>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</si>
  <si>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</si>
  <si>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</si>
  <si>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</si>
  <si>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</si>
  <si>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</si>
  <si>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</si>
  <si>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</si>
  <si>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</si>
  <si>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</si>
  <si>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</si>
  <si>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</si>
  <si>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</si>
  <si>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</si>
  <si>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</si>
  <si>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</si>
  <si>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</si>
  <si>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</si>
  <si>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</si>
  <si>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</si>
  <si>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</si>
  <si>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</si>
  <si>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</si>
  <si>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</si>
  <si>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</si>
  <si>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</si>
  <si>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</si>
  <si>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</si>
  <si>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</si>
  <si>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</si>
  <si>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</si>
  <si>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</si>
  <si>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</si>
  <si>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</si>
  <si>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</si>
  <si>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</si>
  <si>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</si>
  <si>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</si>
  <si>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</si>
  <si>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</si>
  <si>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</si>
  <si>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</si>
  <si>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</si>
  <si>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</si>
  <si>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</si>
  <si>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</si>
  <si>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</si>
  <si>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</si>
  <si>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</si>
  <si>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</si>
  <si>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</si>
  <si>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</si>
  <si>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</si>
  <si>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</si>
  <si>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</si>
  <si>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</si>
  <si>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</si>
  <si>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</si>
  <si>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</si>
  <si>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</si>
  <si>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</si>
  <si>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</si>
  <si>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</si>
  <si>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</si>
  <si>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</si>
  <si>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</si>
  <si>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</si>
  <si>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</si>
  <si>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</si>
  <si>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</si>
  <si>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</si>
  <si>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</si>
  <si>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</si>
  <si>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</si>
  <si>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</si>
  <si>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</si>
  <si>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</si>
  <si>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</si>
  <si>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</si>
  <si>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</si>
  <si>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</si>
  <si>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</si>
  <si>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</si>
  <si>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</si>
  <si>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</si>
  <si>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</si>
  <si>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</si>
  <si>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</si>
  <si>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</si>
  <si>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</si>
  <si>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</si>
  <si>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</si>
  <si>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</si>
  <si>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</si>
  <si>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</si>
  <si>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</si>
  <si>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</si>
  <si>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</si>
  <si>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</si>
  <si>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</si>
  <si>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</si>
  <si>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</si>
  <si>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</si>
  <si>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</si>
  <si>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</si>
  <si>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</si>
  <si>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</si>
  <si>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</si>
  <si>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</si>
  <si>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</si>
  <si>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</si>
  <si>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</si>
  <si>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</si>
  <si>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</si>
  <si>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</si>
  <si>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</si>
  <si>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</si>
  <si>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</si>
  <si>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</si>
  <si>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</si>
  <si>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</si>
  <si>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</si>
  <si>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</si>
  <si>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</si>
  <si>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</si>
  <si>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</si>
  <si>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</si>
  <si>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</si>
  <si>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</si>
  <si>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</si>
  <si>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</si>
  <si>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</si>
  <si>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</si>
  <si>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</si>
  <si>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</si>
  <si>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</si>
  <si>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</si>
  <si>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</si>
  <si>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</si>
  <si>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</si>
  <si>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</si>
  <si>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</si>
  <si>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</si>
  <si>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</si>
  <si>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</si>
  <si>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</si>
  <si>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</si>
  <si>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</si>
  <si>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</si>
  <si>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</si>
  <si>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</si>
  <si>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</si>
  <si>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</si>
  <si>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</si>
  <si>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</si>
  <si>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</si>
  <si>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</si>
  <si>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</si>
  <si>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</si>
  <si>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</si>
  <si>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</si>
  <si>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</si>
  <si>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</si>
  <si>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</si>
  <si>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</si>
  <si>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</si>
  <si>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</si>
  <si>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</si>
  <si>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</si>
  <si>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</si>
  <si>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</si>
  <si>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</si>
  <si>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</si>
  <si>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</si>
  <si>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</si>
  <si>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</si>
  <si>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</si>
  <si>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</si>
  <si>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</si>
  <si>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</si>
  <si>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</si>
  <si>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</si>
  <si>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</si>
  <si>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</si>
  <si>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</si>
  <si>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</si>
  <si>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</si>
  <si>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</si>
  <si>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</si>
  <si>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</si>
  <si>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</si>
  <si>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</si>
  <si>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</si>
  <si>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</si>
  <si>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</si>
  <si>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</si>
  <si>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</si>
  <si>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</si>
  <si>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</si>
  <si>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</si>
  <si>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</si>
  <si>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</si>
  <si>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</si>
  <si>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</si>
  <si>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</si>
  <si>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</si>
  <si>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</si>
  <si>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</si>
  <si>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</si>
  <si>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</si>
  <si>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</si>
  <si>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</si>
  <si>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</si>
  <si>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</si>
  <si>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</si>
  <si>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</si>
  <si>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</si>
  <si>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</si>
  <si>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</si>
  <si>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</si>
  <si>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</si>
  <si>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</si>
  <si>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</si>
  <si>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</si>
  <si>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</si>
  <si>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</si>
  <si>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</si>
  <si>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</si>
  <si>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</si>
  <si>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</si>
  <si>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</si>
  <si>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</si>
  <si>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</si>
  <si>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</si>
  <si>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</si>
  <si>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</si>
  <si>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</si>
  <si>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</si>
  <si>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</si>
  <si>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</si>
  <si>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</si>
  <si>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</si>
  <si>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</si>
  <si>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</si>
  <si>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</si>
  <si>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</si>
  <si>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</si>
  <si>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</si>
  <si>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</si>
  <si>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</si>
  <si>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</si>
  <si>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</si>
  <si>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</si>
  <si>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</si>
  <si>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</si>
  <si>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</si>
  <si>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</si>
  <si>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</si>
  <si>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</si>
  <si>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</si>
  <si>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</si>
  <si>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</si>
  <si>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</si>
  <si>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</si>
  <si>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</si>
  <si>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</si>
  <si>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</si>
  <si>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</si>
  <si>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</si>
  <si>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</si>
  <si>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</si>
  <si>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</si>
  <si>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</si>
  <si>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</si>
  <si>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</si>
  <si>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</si>
  <si>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</si>
  <si>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</si>
  <si>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</si>
  <si>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</si>
  <si>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</si>
  <si>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</si>
  <si>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</si>
  <si>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</si>
  <si>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</si>
  <si>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</si>
  <si>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</si>
  <si>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</si>
  <si>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</si>
  <si>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</si>
  <si>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</si>
  <si>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</si>
  <si>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</si>
  <si>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</si>
  <si>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</si>
  <si>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</si>
  <si>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</si>
  <si>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</si>
  <si>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</si>
  <si>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</si>
  <si>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</si>
  <si>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</si>
  <si>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</si>
  <si>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</si>
  <si>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</si>
  <si>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</si>
  <si>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</si>
  <si>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</si>
  <si>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</si>
  <si>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</si>
  <si>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</si>
  <si>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</si>
  <si>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</si>
  <si>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</si>
  <si>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</si>
  <si>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</si>
  <si>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</si>
  <si>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</si>
  <si>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</si>
  <si>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</si>
  <si>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</si>
  <si>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</si>
  <si>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</si>
  <si>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</si>
  <si>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</si>
  <si>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</si>
  <si>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</si>
  <si>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</si>
  <si>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</si>
  <si>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</si>
  <si>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</si>
  <si>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</si>
  <si>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</si>
  <si>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</si>
  <si>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</si>
  <si>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</si>
  <si>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</si>
  <si>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</si>
  <si>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</si>
  <si>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</si>
  <si>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</si>
  <si>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</si>
  <si>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</si>
  <si>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</si>
  <si>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</si>
  <si>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</si>
  <si>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</si>
  <si>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</si>
  <si>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</si>
  <si>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</si>
  <si>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</si>
  <si>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</si>
  <si>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</si>
  <si>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</si>
  <si>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</si>
  <si>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</si>
  <si>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</si>
  <si>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</si>
  <si>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</si>
  <si>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</si>
  <si>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</si>
  <si>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</si>
  <si>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</si>
  <si>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</si>
  <si>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</si>
  <si>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</si>
  <si>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</si>
  <si>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</si>
  <si>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</si>
  <si>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</si>
  <si>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</si>
  <si>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</si>
  <si>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</si>
  <si>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</si>
  <si>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</si>
  <si>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</si>
  <si>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</si>
  <si>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</si>
  <si>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</si>
  <si>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</si>
  <si>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</si>
  <si>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</si>
  <si>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</si>
  <si>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</si>
  <si>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</si>
  <si>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</si>
  <si>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</si>
  <si>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</si>
  <si>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</si>
  <si>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</si>
  <si>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</si>
  <si>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</si>
  <si>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</si>
  <si>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</si>
  <si>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</si>
  <si>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</si>
  <si>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</si>
  <si>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</si>
  <si>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</si>
  <si>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</si>
  <si>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</si>
  <si>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</si>
  <si>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</si>
  <si>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</si>
  <si>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</si>
  <si>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</si>
  <si>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</si>
  <si>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</si>
  <si>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</si>
  <si>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</si>
  <si>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</si>
  <si>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</si>
  <si>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</si>
  <si>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</si>
  <si>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</si>
  <si>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</si>
  <si>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</si>
  <si>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</si>
  <si>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</si>
  <si>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</si>
  <si>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</si>
  <si>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</si>
  <si>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</si>
  <si>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</si>
  <si>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</si>
  <si>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</si>
  <si>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</si>
  <si>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</si>
  <si>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</si>
  <si>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</si>
  <si>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</si>
  <si>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</si>
  <si>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</si>
  <si>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</si>
  <si>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</si>
  <si>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</si>
  <si>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</si>
  <si>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</si>
  <si>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</si>
  <si>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</si>
  <si>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</si>
  <si>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</si>
  <si>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</si>
  <si>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</si>
  <si>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</si>
  <si>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</si>
  <si>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</si>
  <si>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</si>
  <si>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</si>
  <si>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</si>
  <si>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</si>
  <si>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</si>
  <si>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</si>
  <si>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</si>
  <si>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</si>
  <si>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</si>
  <si>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</si>
  <si>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</si>
  <si>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</si>
  <si>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</si>
  <si>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</si>
  <si>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</si>
  <si>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</si>
  <si>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</si>
  <si>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</si>
  <si>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</si>
  <si>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</si>
  <si>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</si>
  <si>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</si>
  <si>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</si>
  <si>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</si>
  <si>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</si>
  <si>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</si>
  <si>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</si>
  <si>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</si>
  <si>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</si>
  <si>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</si>
  <si>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</si>
  <si>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</si>
  <si>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</si>
  <si>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</si>
  <si>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</si>
  <si>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</si>
  <si>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</si>
  <si>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</si>
  <si>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</si>
  <si>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</si>
  <si>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</si>
  <si>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</si>
  <si>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</si>
  <si>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</si>
  <si>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</si>
  <si>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</si>
  <si>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</si>
  <si>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</si>
  <si>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</si>
  <si>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</si>
  <si>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</si>
  <si>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</si>
  <si>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</si>
  <si>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</si>
  <si>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</si>
  <si>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</si>
  <si>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</si>
  <si>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</si>
  <si>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</si>
  <si>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</si>
  <si>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</si>
  <si>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</si>
  <si>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</si>
  <si>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</si>
  <si>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</si>
  <si>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</si>
  <si>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</si>
  <si>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</si>
  <si>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</si>
  <si>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</si>
  <si>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</si>
  <si>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</si>
  <si>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</si>
  <si>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</si>
  <si>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</si>
  <si>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</si>
  <si>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</si>
  <si>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</si>
  <si>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</si>
  <si>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</si>
  <si>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</si>
  <si>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</si>
  <si>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</si>
  <si>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</si>
  <si>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</si>
  <si>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</si>
  <si>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</si>
  <si>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</si>
  <si>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</si>
  <si>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</si>
  <si>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</si>
  <si>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</si>
  <si>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</si>
  <si>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</si>
  <si>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</si>
  <si>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</si>
  <si>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</si>
  <si>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</si>
  <si>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</si>
  <si>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</si>
  <si>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</si>
  <si>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</si>
  <si>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</si>
  <si>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</si>
  <si>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</si>
  <si>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</si>
  <si>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</si>
  <si>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</si>
  <si>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</si>
  <si>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</si>
  <si>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</si>
  <si>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</si>
  <si>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</si>
  <si>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</si>
  <si>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</si>
  <si>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</si>
  <si>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</si>
  <si>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</si>
  <si>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</si>
  <si>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</si>
  <si>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</si>
  <si>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</si>
  <si>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</si>
  <si>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</si>
  <si>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</si>
  <si>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</si>
  <si>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</si>
  <si>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</si>
  <si>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</si>
  <si>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</si>
  <si>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</si>
  <si>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</si>
  <si>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</si>
  <si>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</si>
  <si>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</si>
  <si>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</si>
  <si>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</si>
  <si>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</si>
  <si>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</si>
  <si>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</si>
  <si>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</si>
  <si>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</si>
  <si>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</si>
  <si>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</si>
  <si>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</si>
  <si>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</si>
  <si>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</si>
  <si>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</si>
  <si>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</si>
  <si>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</si>
  <si>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</si>
  <si>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</si>
  <si>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</si>
  <si>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</si>
  <si>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</si>
  <si>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</si>
  <si>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</si>
  <si>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</si>
  <si>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</si>
  <si>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</si>
  <si>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</si>
  <si>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</si>
  <si>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</si>
  <si>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</si>
  <si>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</si>
  <si>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</si>
  <si>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</si>
  <si>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</si>
  <si>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</si>
  <si>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</si>
  <si>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</si>
  <si>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</si>
  <si>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</si>
  <si>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</si>
  <si>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</si>
  <si>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</si>
  <si>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</si>
  <si>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</si>
  <si>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</si>
  <si>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</si>
  <si>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</si>
  <si>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</si>
  <si>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</si>
  <si>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</si>
  <si>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</si>
  <si>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</si>
  <si>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</si>
  <si>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</si>
  <si>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</si>
  <si>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</si>
  <si>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</si>
  <si>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</si>
  <si>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</si>
  <si>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</si>
  <si>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</si>
  <si>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</si>
  <si>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</si>
  <si>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</si>
  <si>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</si>
  <si>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</si>
  <si>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</si>
  <si>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</si>
  <si>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</si>
  <si>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</si>
  <si>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</si>
  <si>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</si>
  <si>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</si>
  <si>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</si>
  <si>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</si>
  <si>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</si>
  <si>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</si>
  <si>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</si>
  <si>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</si>
  <si>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</si>
  <si>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</si>
  <si>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</si>
  <si>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</si>
  <si>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</si>
  <si>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</si>
  <si>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</si>
  <si>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</si>
  <si>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</si>
  <si>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</si>
  <si>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</si>
  <si>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</si>
  <si>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</si>
  <si>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</si>
  <si>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</si>
  <si>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</si>
  <si>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</si>
  <si>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</si>
  <si>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</si>
  <si>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</si>
  <si>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</si>
  <si>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</si>
  <si>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</si>
  <si>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</si>
  <si>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</si>
  <si>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</si>
  <si>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</si>
  <si>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</si>
  <si>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</si>
  <si>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</si>
  <si>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</si>
  <si>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</si>
  <si>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</si>
  <si>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</si>
  <si>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</si>
  <si>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</si>
  <si>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</si>
  <si>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</si>
  <si>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</si>
  <si>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</si>
  <si>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</si>
  <si>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</si>
  <si>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</si>
  <si>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</si>
  <si>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</si>
  <si>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</si>
  <si>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</si>
  <si>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</si>
  <si>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</si>
  <si>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</si>
  <si>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</si>
  <si>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</si>
  <si>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</si>
  <si>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</si>
  <si>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</si>
  <si>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</si>
  <si>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</si>
  <si>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</si>
  <si>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</si>
  <si>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</si>
  <si>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</si>
  <si>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</si>
  <si>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</si>
  <si>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</si>
  <si>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</si>
  <si>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</si>
  <si>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</si>
  <si>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</si>
  <si>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</si>
  <si>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</si>
  <si>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</si>
  <si>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</si>
  <si>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</si>
  <si>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</si>
  <si>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</si>
  <si>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</si>
  <si>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</si>
  <si>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</si>
  <si>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</si>
  <si>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</si>
  <si>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</si>
  <si>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</si>
  <si>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</si>
  <si>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</si>
  <si>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</si>
  <si>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</si>
  <si>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</si>
  <si>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</si>
  <si>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</si>
  <si>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</si>
  <si>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</si>
  <si>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</si>
  <si>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</si>
  <si>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</si>
  <si>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</si>
  <si>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</si>
  <si>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</si>
  <si>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</si>
  <si>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</si>
  <si>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</si>
  <si>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</si>
  <si>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</si>
  <si>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</si>
  <si>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</si>
  <si>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</si>
  <si>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</si>
  <si>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</si>
  <si>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</si>
  <si>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</si>
  <si>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</si>
  <si>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</si>
  <si>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</si>
  <si>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</si>
  <si>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</si>
  <si>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</si>
  <si>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</si>
  <si>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</si>
  <si>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</si>
  <si>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</si>
  <si>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</si>
  <si>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</si>
  <si>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</si>
  <si>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</si>
  <si>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</si>
  <si>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</si>
  <si>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</si>
  <si>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</si>
  <si>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</si>
  <si>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</si>
  <si>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</si>
  <si>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</si>
  <si>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</si>
  <si>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</si>
  <si>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</si>
  <si>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</si>
  <si>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</si>
  <si>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</si>
  <si>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</si>
  <si>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</si>
  <si>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</si>
  <si>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</si>
  <si>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</si>
  <si>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</si>
  <si>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</si>
  <si>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</si>
  <si>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</si>
  <si>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</si>
  <si>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</si>
  <si>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</si>
  <si>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</si>
  <si>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</si>
  <si>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</si>
  <si>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</si>
  <si>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</si>
  <si>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</si>
  <si>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</si>
  <si>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</si>
  <si>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</si>
  <si>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</si>
  <si>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</si>
  <si>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</si>
  <si>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</si>
  <si>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</si>
  <si>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</si>
  <si>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</si>
  <si>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</si>
  <si>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</si>
  <si>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</si>
  <si>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</si>
  <si>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</si>
  <si>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</si>
  <si>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</si>
  <si>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</si>
  <si>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</si>
  <si>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</si>
  <si>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</si>
  <si>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</si>
  <si>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</si>
  <si>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</si>
  <si>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</si>
  <si>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</si>
  <si>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</si>
  <si>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</si>
  <si>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</si>
  <si>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</si>
  <si>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</si>
  <si>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</si>
  <si>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</si>
  <si>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</si>
  <si>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</si>
  <si>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</si>
  <si>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</si>
  <si>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</si>
  <si>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</si>
  <si>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</si>
  <si>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</si>
  <si>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</si>
  <si>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</si>
  <si>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</si>
  <si>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</si>
  <si>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</si>
  <si>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</si>
  <si>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</si>
  <si>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</si>
  <si>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</si>
  <si>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</si>
  <si>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</si>
  <si>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</si>
  <si>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</si>
  <si>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</si>
  <si>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</si>
  <si>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</si>
  <si>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</si>
  <si>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</si>
  <si>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</si>
  <si>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</si>
  <si>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</si>
  <si>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</si>
  <si>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</si>
  <si>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</si>
  <si>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</si>
  <si>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</si>
  <si>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</si>
  <si>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</si>
  <si>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</si>
  <si>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</si>
  <si>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</si>
  <si>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</si>
  <si>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</si>
  <si>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</si>
  <si>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</si>
  <si>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</si>
  <si>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</si>
  <si>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</si>
  <si>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</si>
  <si>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</si>
  <si>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</si>
  <si>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</si>
  <si>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</si>
  <si>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</si>
  <si>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</si>
  <si>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</si>
  <si>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</si>
  <si>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</si>
  <si>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</si>
  <si>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</si>
  <si>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</si>
  <si>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</si>
  <si>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</si>
  <si>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</si>
  <si>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</si>
  <si>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</si>
  <si>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</si>
  <si>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</si>
  <si>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</si>
  <si>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</si>
  <si>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</si>
  <si>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</si>
  <si>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</si>
  <si>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</si>
  <si>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</si>
  <si>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</si>
  <si>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</si>
  <si>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</si>
  <si>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</si>
  <si>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</si>
  <si>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</si>
  <si>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</si>
  <si>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</si>
  <si>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</si>
  <si>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</si>
  <si>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</si>
  <si>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</si>
  <si>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</si>
  <si>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</si>
  <si>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</si>
  <si>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</si>
  <si>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</si>
  <si>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</si>
  <si>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</si>
  <si>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</si>
  <si>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</si>
  <si>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</si>
  <si>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</si>
  <si>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</si>
  <si>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</si>
  <si>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</si>
  <si>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</si>
  <si>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</si>
  <si>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</si>
  <si>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</si>
  <si>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</si>
  <si>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</si>
  <si>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</si>
  <si>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</si>
  <si>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</si>
  <si>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</si>
  <si>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</si>
  <si>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</si>
  <si>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</si>
  <si>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</si>
  <si>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</si>
  <si>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</si>
  <si>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</si>
  <si>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</si>
  <si>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</si>
  <si>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</si>
  <si>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</si>
  <si>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</si>
  <si>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</si>
  <si>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</si>
  <si>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</si>
  <si>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</si>
  <si>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</si>
  <si>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</si>
  <si>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</si>
  <si>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</si>
  <si>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</si>
  <si>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</si>
  <si>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</si>
  <si>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</si>
  <si>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</si>
  <si>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</si>
  <si>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</si>
  <si>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</si>
  <si>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</si>
  <si>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</si>
  <si>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</si>
  <si>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</si>
  <si>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</si>
  <si>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</si>
  <si>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</si>
  <si>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</si>
  <si>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</si>
  <si>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</si>
  <si>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</si>
  <si>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</si>
  <si>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</si>
  <si>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</si>
  <si>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</si>
  <si>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</si>
  <si>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</si>
  <si>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</si>
  <si>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</si>
  <si>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</si>
  <si>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</si>
  <si>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</si>
  <si>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</si>
  <si>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</si>
  <si>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</si>
  <si>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</si>
  <si>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</si>
  <si>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</si>
  <si>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</si>
  <si>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</si>
  <si>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</si>
  <si>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</si>
  <si>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</si>
  <si>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</si>
  <si>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</si>
  <si>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</si>
  <si>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</si>
  <si>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</si>
  <si>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</si>
  <si>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</si>
  <si>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</si>
  <si>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</si>
  <si>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</si>
  <si>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</si>
  <si>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</si>
  <si>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</si>
  <si>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</si>
  <si>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</si>
  <si>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</si>
  <si>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</si>
  <si>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</si>
  <si>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</si>
  <si>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</si>
  <si>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</si>
  <si>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</si>
  <si>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</si>
  <si>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</si>
  <si>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</si>
  <si>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</si>
  <si>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</si>
  <si>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</si>
  <si>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</si>
  <si>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</si>
  <si>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</si>
  <si>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</si>
  <si>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</si>
  <si>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</si>
  <si>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</si>
  <si>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</si>
  <si>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</si>
  <si>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</si>
  <si>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</si>
  <si>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</si>
  <si>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</si>
  <si>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</si>
  <si>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</si>
  <si>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</si>
  <si>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</si>
  <si>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</si>
  <si>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</si>
  <si>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</si>
  <si>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</si>
  <si>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</si>
  <si>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</si>
  <si>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</si>
  <si>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</si>
  <si>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</si>
  <si>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</si>
  <si>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</si>
  <si>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</si>
  <si>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</si>
  <si>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</si>
  <si>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</si>
  <si>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</si>
  <si>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</si>
  <si>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</si>
  <si>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</si>
  <si>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</si>
  <si>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</si>
  <si>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</si>
  <si>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</si>
  <si>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</si>
  <si>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</si>
  <si>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</si>
  <si>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</si>
  <si>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</si>
  <si>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</si>
  <si>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</si>
  <si>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</si>
  <si>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</si>
  <si>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</si>
  <si>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</si>
  <si>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</si>
  <si>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</si>
  <si>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</si>
  <si>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</si>
  <si>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</si>
  <si>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</si>
  <si>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</si>
  <si>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</si>
  <si>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</si>
  <si>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</si>
  <si>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</si>
  <si>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</si>
  <si>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</si>
  <si>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</si>
  <si>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</si>
  <si>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</si>
  <si>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</si>
  <si>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</si>
  <si>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</si>
  <si>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</si>
  <si>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</si>
  <si>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</si>
  <si>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</si>
  <si>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</si>
  <si>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</si>
  <si>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</si>
  <si>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</si>
  <si>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</si>
  <si>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</si>
  <si>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</si>
  <si>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</si>
  <si>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</si>
  <si>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</si>
  <si>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</si>
  <si>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</si>
  <si>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</si>
  <si>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</si>
  <si>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</si>
  <si>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</si>
  <si>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</si>
  <si>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</si>
  <si>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</si>
  <si>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</si>
  <si>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</si>
  <si>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</si>
  <si>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</si>
  <si>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</si>
  <si>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</si>
  <si>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</si>
  <si>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</si>
  <si>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</si>
  <si>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</si>
  <si>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</si>
  <si>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</si>
  <si>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</si>
  <si>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</si>
  <si>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</si>
  <si>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</si>
  <si>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</si>
  <si>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</si>
  <si>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</si>
  <si>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</si>
  <si>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</si>
  <si>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</si>
  <si>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</si>
  <si>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</si>
  <si>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</si>
  <si>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</si>
  <si>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</si>
  <si>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</si>
  <si>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</si>
  <si>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</si>
  <si>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</si>
  <si>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</si>
  <si>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</si>
  <si>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</si>
  <si>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</si>
  <si>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</si>
  <si>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</si>
  <si>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</si>
  <si>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</si>
  <si>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</si>
  <si>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</si>
  <si>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</si>
  <si>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</si>
  <si>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</si>
  <si>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</si>
  <si>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</si>
  <si>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</si>
  <si>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</si>
  <si>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</si>
  <si>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</si>
  <si>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</si>
  <si>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</si>
  <si>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</si>
  <si>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</si>
  <si>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</si>
  <si>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</si>
  <si>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</si>
  <si>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</si>
  <si>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</si>
  <si>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</si>
  <si>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</si>
  <si>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</si>
  <si>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</si>
  <si>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</si>
  <si>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</si>
  <si>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</si>
  <si>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</si>
  <si>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</si>
  <si>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</si>
  <si>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</si>
  <si>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</si>
  <si>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</si>
  <si>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</si>
  <si>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</si>
  <si>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</si>
  <si>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</si>
  <si>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</si>
  <si>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</si>
  <si>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</si>
  <si>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</si>
  <si>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</si>
  <si>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</si>
  <si>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</si>
  <si>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</si>
  <si>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</si>
  <si>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</si>
  <si>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</si>
  <si>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</si>
  <si>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</si>
  <si>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</si>
  <si>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</si>
  <si>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</si>
  <si>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</si>
  <si>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</si>
  <si>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</si>
  <si>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</si>
  <si>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</si>
  <si>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</si>
  <si>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</si>
  <si>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</si>
  <si>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</si>
  <si>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</si>
  <si>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</si>
  <si>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</si>
  <si>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</si>
  <si>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</si>
  <si>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</si>
  <si>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</si>
  <si>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</si>
  <si>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</si>
  <si>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</si>
  <si>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</si>
  <si>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</si>
  <si>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</si>
  <si>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</si>
  <si>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</si>
  <si>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</si>
  <si>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</si>
  <si>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</si>
  <si>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</si>
  <si>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</si>
  <si>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</si>
  <si>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</si>
  <si>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</si>
  <si>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</si>
  <si>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</si>
  <si>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</si>
  <si>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</si>
  <si>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</si>
  <si>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</si>
  <si>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</si>
  <si>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</si>
  <si>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</si>
  <si>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</si>
  <si>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</si>
  <si>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</si>
  <si>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</si>
  <si>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</si>
  <si>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</si>
  <si>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</si>
  <si>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</si>
  <si>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</si>
  <si>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</si>
  <si>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</si>
  <si>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</si>
  <si>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</si>
  <si>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</si>
  <si>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</si>
  <si>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</si>
  <si>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</si>
  <si>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</si>
  <si>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</si>
  <si>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</si>
  <si>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</si>
  <si>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</si>
  <si>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</si>
  <si>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</si>
  <si>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</si>
  <si>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</si>
  <si>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</si>
  <si>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</si>
  <si>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</si>
  <si>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</si>
  <si>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</si>
  <si>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</si>
  <si>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</si>
  <si>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</si>
  <si>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</si>
  <si>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</si>
  <si>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</si>
  <si>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</si>
  <si>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</si>
  <si>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</si>
  <si>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</si>
  <si>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</si>
  <si>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</si>
  <si>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</si>
  <si>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</si>
  <si>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</si>
  <si>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</si>
  <si>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</si>
  <si>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</si>
  <si>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</si>
  <si>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</si>
  <si>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</si>
  <si>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</si>
  <si>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</si>
  <si>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</si>
  <si>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</si>
  <si>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</si>
  <si>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</si>
  <si>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</si>
  <si>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</si>
  <si>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</si>
  <si>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</si>
  <si>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</si>
  <si>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</si>
  <si>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</si>
  <si>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</si>
  <si>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</si>
  <si>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</si>
  <si>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</si>
  <si>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</si>
  <si>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</si>
  <si>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</si>
  <si>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</si>
  <si>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</si>
  <si>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</si>
  <si>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</si>
  <si>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</si>
  <si>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</si>
  <si>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</si>
  <si>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</si>
  <si>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</si>
  <si>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</si>
  <si>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</si>
  <si>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</si>
  <si>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</si>
  <si>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</si>
  <si>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</si>
  <si>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</si>
  <si>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</si>
  <si>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</si>
  <si>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</si>
  <si>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</si>
  <si>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</si>
  <si>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</si>
  <si>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</si>
  <si>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</si>
  <si>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</si>
  <si>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</si>
  <si>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</si>
  <si>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</si>
  <si>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</si>
  <si>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</si>
  <si>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</si>
  <si>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</si>
  <si>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</si>
  <si>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</si>
  <si>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</si>
  <si>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</si>
  <si>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</si>
  <si>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</si>
  <si>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</si>
  <si>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</si>
  <si>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</si>
  <si>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</si>
  <si>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</si>
  <si>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</si>
  <si>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</si>
  <si>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</si>
  <si>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</si>
  <si>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</si>
  <si>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</si>
  <si>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</si>
  <si>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</si>
  <si>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</si>
  <si>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</si>
  <si>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</si>
  <si>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</si>
  <si>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</si>
  <si>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</si>
  <si>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</si>
  <si>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</si>
  <si>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</si>
  <si>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</si>
  <si>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</si>
  <si>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</si>
  <si>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</si>
  <si>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</si>
  <si>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</si>
  <si>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</si>
  <si>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</si>
  <si>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</si>
  <si>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</si>
  <si>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</si>
  <si>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</si>
  <si>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</si>
  <si>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</si>
  <si>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</si>
  <si>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</si>
  <si>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</si>
  <si>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</si>
  <si>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</si>
  <si>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</si>
  <si>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</si>
  <si>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</si>
  <si>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</si>
  <si>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</si>
  <si>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</si>
  <si>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</si>
  <si>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</si>
  <si>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</si>
  <si>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</si>
  <si>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</si>
  <si>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</si>
  <si>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</si>
  <si>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</si>
  <si>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</si>
  <si>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</si>
  <si>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</si>
  <si>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</si>
  <si>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</si>
  <si>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</si>
  <si>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</si>
  <si>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</si>
  <si>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</si>
  <si>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</si>
  <si>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</si>
  <si>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</si>
  <si>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</si>
  <si>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</si>
  <si>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</si>
  <si>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</si>
  <si>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</si>
  <si>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</si>
  <si>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</si>
  <si>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</si>
  <si>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</si>
  <si>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</si>
  <si>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</si>
  <si>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</si>
  <si>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</si>
  <si>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</si>
  <si>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</si>
  <si>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</si>
  <si>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</si>
  <si>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</si>
  <si>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</si>
  <si>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</si>
  <si>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</si>
  <si>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</si>
  <si>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</si>
  <si>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</si>
  <si>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</si>
  <si>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</si>
  <si>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</si>
  <si>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</si>
  <si>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</si>
  <si>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</si>
  <si>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</si>
  <si>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</si>
  <si>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</si>
  <si>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</si>
  <si>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</si>
  <si>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</si>
  <si>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</si>
  <si>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</si>
  <si>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</si>
  <si>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</si>
  <si>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</si>
  <si>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</si>
  <si>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</si>
  <si>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</si>
  <si>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</si>
  <si>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</si>
  <si>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</si>
  <si>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</si>
  <si>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</si>
  <si>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</si>
  <si>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</si>
  <si>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</si>
  <si>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</si>
  <si>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</si>
  <si>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</si>
  <si>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</si>
  <si>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</si>
  <si>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</si>
  <si>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</si>
  <si>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</si>
  <si>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</si>
  <si>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</si>
  <si>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</si>
  <si>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</si>
  <si>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</si>
  <si>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</si>
  <si>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</si>
  <si>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</si>
  <si>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</si>
  <si>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</si>
  <si>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</si>
  <si>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</si>
  <si>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</si>
  <si>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</si>
  <si>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</si>
  <si>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</si>
  <si>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</si>
  <si>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</si>
  <si>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</si>
  <si>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</si>
  <si>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</si>
  <si>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</si>
  <si>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</si>
  <si>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</si>
  <si>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</si>
  <si>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</si>
  <si>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</si>
  <si>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</si>
  <si>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</si>
  <si>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</si>
  <si>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</si>
  <si>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</si>
  <si>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</si>
  <si>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</si>
  <si>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</si>
  <si>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</si>
  <si>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</si>
  <si>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</si>
  <si>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</si>
  <si>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</si>
  <si>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</si>
  <si>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</si>
  <si>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</si>
  <si>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</si>
  <si>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</si>
  <si>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</si>
  <si>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</si>
  <si>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</si>
  <si>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</si>
  <si>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</si>
  <si>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</si>
  <si>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</si>
  <si>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</si>
  <si>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</si>
  <si>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</si>
  <si>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</si>
  <si>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</si>
  <si>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</si>
  <si>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</si>
  <si>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</si>
  <si>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</si>
  <si>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</si>
  <si>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</si>
  <si>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</si>
  <si>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</si>
  <si>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</si>
  <si>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</si>
  <si>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</si>
  <si>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</si>
  <si>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</si>
  <si>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</si>
  <si>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</si>
  <si>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</si>
  <si>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</si>
  <si>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</si>
  <si>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</si>
  <si>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</si>
  <si>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</si>
  <si>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</si>
  <si>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</si>
  <si>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</si>
  <si>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</si>
  <si>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</si>
  <si>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</si>
  <si>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</si>
  <si>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</si>
  <si>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</si>
  <si>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</si>
  <si>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</si>
  <si>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</si>
  <si>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</si>
  <si>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</si>
  <si>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</si>
  <si>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</si>
  <si>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</si>
  <si>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</si>
  <si>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</si>
  <si>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</si>
  <si>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</si>
  <si>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</si>
  <si>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</si>
  <si>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</si>
  <si>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</si>
  <si>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</si>
  <si>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</si>
  <si>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</si>
  <si>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</si>
  <si>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</si>
  <si>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</si>
  <si>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</si>
  <si>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</si>
  <si>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</si>
  <si>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</si>
  <si>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</si>
  <si>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</si>
  <si>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</si>
  <si>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</si>
  <si>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</si>
  <si>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</si>
  <si>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</si>
  <si>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</si>
  <si>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</si>
  <si>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</si>
  <si>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</si>
  <si>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</si>
  <si>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</si>
  <si>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</si>
  <si>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</si>
  <si>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</si>
  <si>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</si>
  <si>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</si>
  <si>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</si>
  <si>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</si>
  <si>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</si>
  <si>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</si>
  <si>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</si>
  <si>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</si>
  <si>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</si>
  <si>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</si>
  <si>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</si>
  <si>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</si>
  <si>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</si>
  <si>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</si>
  <si>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</si>
  <si>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</si>
  <si>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</si>
  <si>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</si>
  <si>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</si>
  <si>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</si>
  <si>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</si>
  <si>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</si>
  <si>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</si>
  <si>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</si>
  <si>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</si>
  <si>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</si>
  <si>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</si>
  <si>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</si>
  <si>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</si>
  <si>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</si>
  <si>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</si>
  <si>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</si>
  <si>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</si>
  <si>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</si>
  <si>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</si>
  <si>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</si>
  <si>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</si>
  <si>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</si>
  <si>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</si>
  <si>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</si>
  <si>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</si>
  <si>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</si>
  <si>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</si>
  <si>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</si>
  <si>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</si>
  <si>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</si>
  <si>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</si>
  <si>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</si>
  <si>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</si>
  <si>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</si>
  <si>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</si>
  <si>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</si>
  <si>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</si>
  <si>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</si>
  <si>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</si>
  <si>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</si>
  <si>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</si>
  <si>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</si>
  <si>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</si>
  <si>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</si>
  <si>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</si>
  <si>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</si>
  <si>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</si>
  <si>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</si>
  <si>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</si>
  <si>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</si>
  <si>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</si>
  <si>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</si>
  <si>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</si>
  <si>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</si>
  <si>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</si>
  <si>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</si>
  <si>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</si>
  <si>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</si>
  <si>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</si>
  <si>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</si>
  <si>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</si>
  <si>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</si>
  <si>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</si>
  <si>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</si>
  <si>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</si>
  <si>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</si>
  <si>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</si>
  <si>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</si>
  <si>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</si>
  <si>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</si>
  <si>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</si>
  <si>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</si>
  <si>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</si>
  <si>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</si>
  <si>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</si>
  <si>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</si>
  <si>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</si>
  <si>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</si>
  <si>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</si>
  <si>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</si>
  <si>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</si>
  <si>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</si>
  <si>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</si>
  <si>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</si>
  <si>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</si>
  <si>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</si>
  <si>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</si>
  <si>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</si>
  <si>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</si>
  <si>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</si>
  <si>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</si>
  <si>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</si>
  <si>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</si>
  <si>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</si>
  <si>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</si>
  <si>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</si>
  <si>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</si>
  <si>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</si>
  <si>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</si>
  <si>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</si>
  <si>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</si>
  <si>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</si>
  <si>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</si>
  <si>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</si>
  <si>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</si>
  <si>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</si>
  <si>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</si>
  <si>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</si>
  <si>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</si>
  <si>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</si>
  <si>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</si>
  <si>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</si>
  <si>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</si>
  <si>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</si>
  <si>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</si>
  <si>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</si>
  <si>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</si>
  <si>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</si>
  <si>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</si>
  <si>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</si>
  <si>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</si>
  <si>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</si>
  <si>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</si>
  <si>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</si>
  <si>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</si>
  <si>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</si>
  <si>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</si>
  <si>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</si>
  <si>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</si>
  <si>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</si>
  <si>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</si>
  <si>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</si>
  <si>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</si>
  <si>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</si>
  <si>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</si>
  <si>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</si>
  <si>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</si>
  <si>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</si>
  <si>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</si>
  <si>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</si>
  <si>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</si>
  <si>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</si>
  <si>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</si>
  <si>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</si>
  <si>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</si>
  <si>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</si>
  <si>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</si>
  <si>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</si>
  <si>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</si>
  <si>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</si>
  <si>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</si>
  <si>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</si>
  <si>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</si>
  <si>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</si>
  <si>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</si>
  <si>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</si>
  <si>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</si>
  <si>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</si>
  <si>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</si>
  <si>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</si>
  <si>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</si>
  <si>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</si>
  <si>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</si>
  <si>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</si>
  <si>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</si>
  <si>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</si>
  <si>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</si>
  <si>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</si>
  <si>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</si>
  <si>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</si>
  <si>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</si>
  <si>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</si>
  <si>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</si>
  <si>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</si>
  <si>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</si>
  <si>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</si>
  <si>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</si>
  <si>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</si>
  <si>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</si>
  <si>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</si>
  <si>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</si>
  <si>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</si>
  <si>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</si>
  <si>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</si>
  <si>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</si>
  <si>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</si>
  <si>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</si>
  <si>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</si>
  <si>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</si>
  <si>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</si>
  <si>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</si>
  <si>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</si>
  <si>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</si>
  <si>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</si>
  <si>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</si>
  <si>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</si>
  <si>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</si>
  <si>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</si>
  <si>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</si>
  <si>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</si>
  <si>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</si>
  <si>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</si>
  <si>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</si>
  <si>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</si>
  <si>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</si>
  <si>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</si>
  <si>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</si>
  <si>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</si>
  <si>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</si>
  <si>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</si>
  <si>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</si>
  <si>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</si>
  <si>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</si>
  <si>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</si>
  <si>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</si>
  <si>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</si>
  <si>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</si>
  <si>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</si>
  <si>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</si>
  <si>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</si>
  <si>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</si>
  <si>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</si>
  <si>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</si>
  <si>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</si>
  <si>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</si>
  <si>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</si>
  <si>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</si>
  <si>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</si>
  <si>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</si>
  <si>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</si>
  <si>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</si>
  <si>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</si>
  <si>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</si>
  <si>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</si>
  <si>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</si>
  <si>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</si>
  <si>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</si>
  <si>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</si>
  <si>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</si>
  <si>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</si>
  <si>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</si>
  <si>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</si>
  <si>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</si>
  <si>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</si>
  <si>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</si>
  <si>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</si>
  <si>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</si>
  <si>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</si>
  <si>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</si>
  <si>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</si>
  <si>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</si>
  <si>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</si>
  <si>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</si>
  <si>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</si>
  <si>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</si>
  <si>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</si>
  <si>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</si>
  <si>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</si>
  <si>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</si>
  <si>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</si>
  <si>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</si>
  <si>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</si>
  <si>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</si>
  <si>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</si>
  <si>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</si>
  <si>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</si>
  <si>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</si>
  <si>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</si>
  <si>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</si>
  <si>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</si>
  <si>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</si>
  <si>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</si>
  <si>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</si>
  <si>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</si>
  <si>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</si>
  <si>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</si>
  <si>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</si>
  <si>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</si>
  <si>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</si>
  <si>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</si>
  <si>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</si>
  <si>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</si>
  <si>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</si>
  <si>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</si>
  <si>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</si>
  <si>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</si>
  <si>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</si>
  <si>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</si>
  <si>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</si>
  <si>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</si>
  <si>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</si>
  <si>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</si>
  <si>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</si>
  <si>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</si>
  <si>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</si>
  <si>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</si>
  <si>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</si>
  <si>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</si>
  <si>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</si>
  <si>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</si>
  <si>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</si>
  <si>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</si>
  <si>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</si>
  <si>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</si>
  <si>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</si>
  <si>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</si>
  <si>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</si>
  <si>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</si>
  <si>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</si>
  <si>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</si>
  <si>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</si>
  <si>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</si>
  <si>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</si>
  <si>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</si>
  <si>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</si>
  <si>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</si>
  <si>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</si>
  <si>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</si>
  <si>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</si>
  <si>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</si>
  <si>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</si>
  <si>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</si>
  <si>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</si>
  <si>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</si>
  <si>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</si>
  <si>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</si>
  <si>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</si>
  <si>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</si>
  <si>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</si>
  <si>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</si>
  <si>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</si>
  <si>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</si>
  <si>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</si>
  <si>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</si>
  <si>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</si>
  <si>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</si>
  <si>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</si>
  <si>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</si>
  <si>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</si>
  <si>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</si>
  <si>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</si>
  <si>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</si>
  <si>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</si>
  <si>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</si>
  <si>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</si>
  <si>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</si>
  <si>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</si>
  <si>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</si>
  <si>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</si>
  <si>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</si>
  <si>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</si>
  <si>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</si>
  <si>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</si>
  <si>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</si>
  <si>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</si>
  <si>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</si>
  <si>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</si>
  <si>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</si>
  <si>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</si>
  <si>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</si>
  <si>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</si>
  <si>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</si>
  <si>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</si>
  <si>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</si>
  <si>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</si>
  <si>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</si>
  <si>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</si>
  <si>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</si>
  <si>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</si>
  <si>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</si>
  <si>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</si>
  <si>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</si>
  <si>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</si>
  <si>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</si>
  <si>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</si>
  <si>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</si>
  <si>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</si>
  <si>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</si>
  <si>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</si>
  <si>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</si>
  <si>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</si>
  <si>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</si>
  <si>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</si>
  <si>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</si>
  <si>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</si>
  <si>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</si>
  <si>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</si>
  <si>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</si>
  <si>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</si>
  <si>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</si>
  <si>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</si>
  <si>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</si>
  <si>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</si>
  <si>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</si>
  <si>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</si>
  <si>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</si>
  <si>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</si>
  <si>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</si>
  <si>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</si>
  <si>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</si>
  <si>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</si>
  <si>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</si>
  <si>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</si>
  <si>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</si>
  <si>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</si>
  <si>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</si>
  <si>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</si>
  <si>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</si>
  <si>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</si>
  <si>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</si>
  <si>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</si>
  <si>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</si>
  <si>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</si>
  <si>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</si>
  <si>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</si>
  <si>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</si>
  <si>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</si>
  <si>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</si>
  <si>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</si>
  <si>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</si>
  <si>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</si>
  <si>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</si>
  <si>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</si>
  <si>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</si>
  <si>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</si>
  <si>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</si>
  <si>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</si>
  <si>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</si>
  <si>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</si>
  <si>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</si>
  <si>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</si>
  <si>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</si>
  <si>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</si>
  <si>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</si>
  <si>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</si>
  <si>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</si>
  <si>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</si>
  <si>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</si>
  <si>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</si>
  <si>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</si>
  <si>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</si>
  <si>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</si>
  <si>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</si>
  <si>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</si>
  <si>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</si>
  <si>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</si>
  <si>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</si>
  <si>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</si>
  <si>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</si>
  <si>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</si>
  <si>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</si>
  <si>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</si>
  <si>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</si>
  <si>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</si>
  <si>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</si>
  <si>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</si>
  <si>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</si>
  <si>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</si>
  <si>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</si>
  <si>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</si>
  <si>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</si>
  <si>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</si>
  <si>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</si>
  <si>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</si>
  <si>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</si>
  <si>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</si>
  <si>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</si>
  <si>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</si>
  <si>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</si>
  <si>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</si>
  <si>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</si>
  <si>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</si>
  <si>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</si>
  <si>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</si>
  <si>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</si>
  <si>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</si>
  <si>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</si>
  <si>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</si>
  <si>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</si>
  <si>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</si>
  <si>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</si>
  <si>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</si>
  <si>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</si>
  <si>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</si>
  <si>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</si>
  <si>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</si>
  <si>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</si>
  <si>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</si>
  <si>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</si>
  <si>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</si>
  <si>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</si>
  <si>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</si>
  <si>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</si>
  <si>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</si>
  <si>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</si>
  <si>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</si>
  <si>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</si>
  <si>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</si>
  <si>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</si>
  <si>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</si>
  <si>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</si>
  <si>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</si>
  <si>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</si>
  <si>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</si>
  <si>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</si>
  <si>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</si>
  <si>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</si>
  <si>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</si>
  <si>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</si>
  <si>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</si>
  <si>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</si>
  <si>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</si>
  <si>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</si>
  <si>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</si>
  <si>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</si>
  <si>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</si>
  <si>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</si>
  <si>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</si>
  <si>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</si>
  <si>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</si>
  <si>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</si>
  <si>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</si>
  <si>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</si>
  <si>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</si>
  <si>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</si>
  <si>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</si>
  <si>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</si>
  <si>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</si>
  <si>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</si>
  <si>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</si>
  <si>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</si>
  <si>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</si>
  <si>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</si>
  <si>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</si>
  <si>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</si>
  <si>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</si>
  <si>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</si>
  <si>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</si>
  <si>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</si>
  <si>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</si>
  <si>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</si>
  <si>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</si>
  <si>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</si>
  <si>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</si>
  <si>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</si>
  <si>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</si>
  <si>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</si>
  <si>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</si>
  <si>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</si>
  <si>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</si>
  <si>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</si>
  <si>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</si>
  <si>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</si>
  <si>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</si>
  <si>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</si>
  <si>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</si>
  <si>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</si>
  <si>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</si>
  <si>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</si>
  <si>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</si>
  <si>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</si>
  <si>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</si>
  <si>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</si>
  <si>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</si>
  <si>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</si>
  <si>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</si>
  <si>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</si>
  <si>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</si>
  <si>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</si>
  <si>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</si>
  <si>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</si>
  <si>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</si>
  <si>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</si>
  <si>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</si>
  <si>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</si>
  <si>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</si>
  <si>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</si>
  <si>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</si>
  <si>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</si>
  <si>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</si>
  <si>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</si>
  <si>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</si>
  <si>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</si>
  <si>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</si>
  <si>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</si>
  <si>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</si>
  <si>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</si>
  <si>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</si>
  <si>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</si>
  <si>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</si>
  <si>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</si>
  <si>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</si>
  <si>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</si>
  <si>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</si>
  <si>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</si>
  <si>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</si>
  <si>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</si>
  <si>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</si>
  <si>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</si>
  <si>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</si>
  <si>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</si>
  <si>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</si>
  <si>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</si>
  <si>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</si>
  <si>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</si>
  <si>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</si>
  <si>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</si>
  <si>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</si>
  <si>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</si>
  <si>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</si>
  <si>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</si>
  <si>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</si>
  <si>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</si>
  <si>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</si>
  <si>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</si>
  <si>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</si>
  <si>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</si>
  <si>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</si>
  <si>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</si>
  <si>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</si>
  <si>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</si>
  <si>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</si>
  <si>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</si>
  <si>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</si>
  <si>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</si>
  <si>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</si>
  <si>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</si>
  <si>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</si>
  <si>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</si>
  <si>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</si>
  <si>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</si>
  <si>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</si>
  <si>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</si>
  <si>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</si>
  <si>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</si>
  <si>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</si>
  <si>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</si>
  <si>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</si>
  <si>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</si>
  <si>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</si>
  <si>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</si>
  <si>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</si>
  <si>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</si>
  <si>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</si>
  <si>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</si>
  <si>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</si>
  <si>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</si>
  <si>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</si>
  <si>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</si>
  <si>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</si>
  <si>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</si>
  <si>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</si>
  <si>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</si>
  <si>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</si>
  <si>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</si>
  <si>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</si>
  <si>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</si>
  <si>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</si>
  <si>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</si>
  <si>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</si>
  <si>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</si>
  <si>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</si>
  <si>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</si>
  <si>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</si>
  <si>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</si>
  <si>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</si>
  <si>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</si>
  <si>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</si>
  <si>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</si>
  <si>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</si>
  <si>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</si>
  <si>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</si>
  <si>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</si>
  <si>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</si>
  <si>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</si>
  <si>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</si>
  <si>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</si>
  <si>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</si>
  <si>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</si>
  <si>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</si>
  <si>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</si>
  <si>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</si>
  <si>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</si>
  <si>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</si>
  <si>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</si>
  <si>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</si>
  <si>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</si>
  <si>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</si>
  <si>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</si>
  <si>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</si>
  <si>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</si>
  <si>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</si>
  <si>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</si>
  <si>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</si>
  <si>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</si>
  <si>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</si>
  <si>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</si>
  <si>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</si>
  <si>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</si>
  <si>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</si>
  <si>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</si>
  <si>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</si>
  <si>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</si>
  <si>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</si>
  <si>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</si>
  <si>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</si>
  <si>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</si>
  <si>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</si>
  <si>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</si>
  <si>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</si>
  <si>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</si>
  <si>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</si>
  <si>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</si>
  <si>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</si>
  <si>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</si>
  <si>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</si>
  <si>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</si>
  <si>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</si>
  <si>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</si>
  <si>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</si>
  <si>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</si>
  <si>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</si>
  <si>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</si>
  <si>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</si>
  <si>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</si>
  <si>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</si>
  <si>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</si>
  <si>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</si>
  <si>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</si>
  <si>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</si>
  <si>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</si>
  <si>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</si>
  <si>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</si>
  <si>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</si>
  <si>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</si>
  <si>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</si>
  <si>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</si>
  <si>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</si>
  <si>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</si>
  <si>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</si>
  <si>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</si>
  <si>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</si>
  <si>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</si>
  <si>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</si>
  <si>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</si>
  <si>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</si>
  <si>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</si>
  <si>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</si>
  <si>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</si>
  <si>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</si>
  <si>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</si>
  <si>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</si>
  <si>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</si>
  <si>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</si>
  <si>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</si>
  <si>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</si>
  <si>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</si>
  <si>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</si>
  <si>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</si>
  <si>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</si>
  <si>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</si>
  <si>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</si>
  <si>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</si>
  <si>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</si>
  <si>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</si>
  <si>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</si>
  <si>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</si>
  <si>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</si>
  <si>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</si>
  <si>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</si>
  <si>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</si>
  <si>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</si>
  <si>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</si>
  <si>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</si>
  <si>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</si>
  <si>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</si>
  <si>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</si>
  <si>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</si>
  <si>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</si>
  <si>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</si>
  <si>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</si>
  <si>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</si>
  <si>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</si>
  <si>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</si>
  <si>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</si>
  <si>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</si>
  <si>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</si>
  <si>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</si>
  <si>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</si>
  <si>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</si>
  <si>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</si>
  <si>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</si>
  <si>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</si>
  <si>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</si>
  <si>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</si>
  <si>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</si>
  <si>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</si>
  <si>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</si>
  <si>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</si>
  <si>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</si>
  <si>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</si>
  <si>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</si>
  <si>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</si>
  <si>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</si>
  <si>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</si>
  <si>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</si>
  <si>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</si>
  <si>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</si>
  <si>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</si>
  <si>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</si>
  <si>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</si>
  <si>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</si>
  <si>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</si>
  <si>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</si>
  <si>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</si>
  <si>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</si>
  <si>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</si>
  <si>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</si>
  <si>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</si>
  <si>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</si>
  <si>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</si>
  <si>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</si>
  <si>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</si>
  <si>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</si>
  <si>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</si>
  <si>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</si>
  <si>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</si>
  <si>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</si>
  <si>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</si>
  <si>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</si>
  <si>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</si>
  <si>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</si>
  <si>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</si>
  <si>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</si>
  <si>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</si>
  <si>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</si>
  <si>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</si>
  <si>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</si>
  <si>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</si>
  <si>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</si>
  <si>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</si>
  <si>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</si>
  <si>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</si>
  <si>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</si>
  <si>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</si>
  <si>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</si>
  <si>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</si>
  <si>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</si>
  <si>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</si>
  <si>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</si>
  <si>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</si>
  <si>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</si>
  <si>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</si>
  <si>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</si>
  <si>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</si>
  <si>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</si>
  <si>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</si>
  <si>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</si>
  <si>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</si>
  <si>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</si>
  <si>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</si>
  <si>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</si>
  <si>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</si>
  <si>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</si>
  <si>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</si>
  <si>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</si>
  <si>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</si>
  <si>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</si>
  <si>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</si>
  <si>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</si>
  <si>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</si>
  <si>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</si>
  <si>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</si>
  <si>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</si>
  <si>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</si>
  <si>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</si>
  <si>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</si>
  <si>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</si>
  <si>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</si>
  <si>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</si>
  <si>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</si>
  <si>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</si>
  <si>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</si>
  <si>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</si>
  <si>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</si>
  <si>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</si>
  <si>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</si>
  <si>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</si>
  <si>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</si>
  <si>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</si>
  <si>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</si>
  <si>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</si>
  <si>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</si>
  <si>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</si>
  <si>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</si>
  <si>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</si>
  <si>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</si>
  <si>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</si>
  <si>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</si>
  <si>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</si>
  <si>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</si>
  <si>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</si>
  <si>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</si>
  <si>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</si>
  <si>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</si>
  <si>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</si>
  <si>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</si>
  <si>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</si>
  <si>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</si>
  <si>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</si>
  <si>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</si>
  <si>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</si>
  <si>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</si>
  <si>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</si>
  <si>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</si>
  <si>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</si>
  <si>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</si>
  <si>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</si>
  <si>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</si>
  <si>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</si>
  <si>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</si>
  <si>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</si>
  <si>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</si>
  <si>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</si>
  <si>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</si>
  <si>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</si>
  <si>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</si>
  <si>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</si>
  <si>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</si>
  <si>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</si>
  <si>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</si>
  <si>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</si>
  <si>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</si>
  <si>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</si>
  <si>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</si>
  <si>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</si>
  <si>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</si>
  <si>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</si>
  <si>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</si>
  <si>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</si>
  <si>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</si>
  <si>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</si>
  <si>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</si>
  <si>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</si>
  <si>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</si>
  <si>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</si>
  <si>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</si>
  <si>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</si>
  <si>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</si>
  <si>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</si>
  <si>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</si>
  <si>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</si>
  <si>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</si>
  <si>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</si>
  <si>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</si>
  <si>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</si>
  <si>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</si>
  <si>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</si>
  <si>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</si>
  <si>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</si>
  <si>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</si>
  <si>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</si>
  <si>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</si>
  <si>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</si>
  <si>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</si>
  <si>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</si>
  <si>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</si>
  <si>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</si>
  <si>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</si>
  <si>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</si>
  <si>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</si>
  <si>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</si>
  <si>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</si>
  <si>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</si>
  <si>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</si>
  <si>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</si>
  <si>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</si>
  <si>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</si>
  <si>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</si>
  <si>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</si>
  <si>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</si>
  <si>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</si>
  <si>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</si>
  <si>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</si>
  <si>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</si>
  <si>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</si>
  <si>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</si>
  <si>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</si>
  <si>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</si>
  <si>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</si>
  <si>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</si>
  <si>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</si>
  <si>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</si>
  <si>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</si>
  <si>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</si>
  <si>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</si>
  <si>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</si>
  <si>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</si>
  <si>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</si>
  <si>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</si>
  <si>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</si>
  <si>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</si>
  <si>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</si>
  <si>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</si>
  <si>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</si>
  <si>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</si>
  <si>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</si>
  <si>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</si>
  <si>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</si>
  <si>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</si>
  <si>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</si>
  <si>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</si>
  <si>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</si>
  <si>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</si>
  <si>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</si>
  <si>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</si>
  <si>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</si>
  <si>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</si>
  <si>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</si>
  <si>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</si>
  <si>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</si>
  <si>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</si>
  <si>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</si>
  <si>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</si>
  <si>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</si>
  <si>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</si>
  <si>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</si>
  <si>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</si>
  <si>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</si>
  <si>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</si>
  <si>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</si>
  <si>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</si>
  <si>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</si>
  <si>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</si>
  <si>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</si>
  <si>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</si>
  <si>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</si>
  <si>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</si>
  <si>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</si>
  <si>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</si>
  <si>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</si>
  <si>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</si>
  <si>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</si>
  <si>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</si>
  <si>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</si>
  <si>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</si>
  <si>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</si>
  <si>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</si>
  <si>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</si>
  <si>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</si>
  <si>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</si>
  <si>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</si>
  <si>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</si>
  <si>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</si>
  <si>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</si>
  <si>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</si>
  <si>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</si>
  <si>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</si>
  <si>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</si>
  <si>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</si>
  <si>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</si>
  <si>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</si>
  <si>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</si>
  <si>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</si>
  <si>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</si>
  <si>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</si>
  <si>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</si>
  <si>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</si>
  <si>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</si>
  <si>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</si>
  <si>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</si>
  <si>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</si>
  <si>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</si>
  <si>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</si>
  <si>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</si>
  <si>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</si>
  <si>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</si>
  <si>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</si>
  <si>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</si>
  <si>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</si>
  <si>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</si>
  <si>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</si>
  <si>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</si>
  <si>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</si>
  <si>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</si>
  <si>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</si>
  <si>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</si>
  <si>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</si>
  <si>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</si>
  <si>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</si>
  <si>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</si>
  <si>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</si>
  <si>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</si>
  <si>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</si>
  <si>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</si>
  <si>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</si>
  <si>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</si>
  <si>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</si>
  <si>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</si>
  <si>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</si>
  <si>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</si>
  <si>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</si>
  <si>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</si>
  <si>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</si>
  <si>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</si>
  <si>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</si>
  <si>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</si>
  <si>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</si>
  <si>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</si>
  <si>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</si>
  <si>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</si>
  <si>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</si>
  <si>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</si>
  <si>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</si>
  <si>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</si>
  <si>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</si>
  <si>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</si>
  <si>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</si>
  <si>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</si>
  <si>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</si>
  <si>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</si>
  <si>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</si>
  <si>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</si>
  <si>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</si>
  <si>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</si>
  <si>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</si>
  <si>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</si>
  <si>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</si>
  <si>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</si>
  <si>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</si>
  <si>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</si>
  <si>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</si>
  <si>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</si>
  <si>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</si>
  <si>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</si>
  <si>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</si>
  <si>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</si>
  <si>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</si>
  <si>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</si>
  <si>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</si>
  <si>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</si>
  <si>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</si>
  <si>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</si>
  <si>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</si>
  <si>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</si>
  <si>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</si>
  <si>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</si>
  <si>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</si>
  <si>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</si>
  <si>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</si>
  <si>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</si>
  <si>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</si>
  <si>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</si>
  <si>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</si>
  <si>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</si>
  <si>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</si>
  <si>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</si>
  <si>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</si>
  <si>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</si>
  <si>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</si>
  <si>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</si>
  <si>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</si>
  <si>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</si>
  <si>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</si>
  <si>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</si>
  <si>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</si>
  <si>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</si>
  <si>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</si>
  <si>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</si>
  <si>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</si>
  <si>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</si>
  <si>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</si>
  <si>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</si>
  <si>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</si>
  <si>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</si>
  <si>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</si>
  <si>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</si>
  <si>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</si>
  <si>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</si>
  <si>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</si>
  <si>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</si>
  <si>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</si>
  <si>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</si>
  <si>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</si>
  <si>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</si>
  <si>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</si>
  <si>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</si>
  <si>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</si>
  <si>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</si>
  <si>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</si>
  <si>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</si>
  <si>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</si>
  <si>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</si>
  <si>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</si>
  <si>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</si>
  <si>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</si>
  <si>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</si>
  <si>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</si>
  <si>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</si>
  <si>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</si>
  <si>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</si>
  <si>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</si>
  <si>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</si>
  <si>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</si>
  <si>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</si>
  <si>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</si>
  <si>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</si>
  <si>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</si>
  <si>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</si>
  <si>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</si>
  <si>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</si>
  <si>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</si>
  <si>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</si>
  <si>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</si>
  <si>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</si>
  <si>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</si>
  <si>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</si>
  <si>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</si>
  <si>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</si>
  <si>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</si>
  <si>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</si>
  <si>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</si>
  <si>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</si>
  <si>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</si>
  <si>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</si>
  <si>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</si>
  <si>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</si>
  <si>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</si>
  <si>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</si>
  <si>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</si>
  <si>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</si>
  <si>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</si>
  <si>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</si>
  <si>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</si>
  <si>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</si>
  <si>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</si>
  <si>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</si>
  <si>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</si>
  <si>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</si>
  <si>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</si>
  <si>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</si>
  <si>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</si>
  <si>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</si>
  <si>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</si>
  <si>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</si>
  <si>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</si>
  <si>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</si>
  <si>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</si>
  <si>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</si>
  <si>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</si>
  <si>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</si>
  <si>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</si>
  <si>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</si>
  <si>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</si>
  <si>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</si>
  <si>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</si>
  <si>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</si>
  <si>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</si>
  <si>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</si>
  <si>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</si>
  <si>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</si>
  <si>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</si>
  <si>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</si>
  <si>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</si>
  <si>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</si>
  <si>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</si>
  <si>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</si>
  <si>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</si>
  <si>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</si>
  <si>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</si>
  <si>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</si>
  <si>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</si>
  <si>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</si>
  <si>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</si>
  <si>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</si>
  <si>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</si>
  <si>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</si>
  <si>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</si>
  <si>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</si>
  <si>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</si>
  <si>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</si>
  <si>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</si>
  <si>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</si>
  <si>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</si>
  <si>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</si>
  <si>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</si>
  <si>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</si>
  <si>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</si>
  <si>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</si>
  <si>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</si>
  <si>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</si>
  <si>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</si>
  <si>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</si>
  <si>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</si>
  <si>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</si>
  <si>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</si>
  <si>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</si>
  <si>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</si>
  <si>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</si>
  <si>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</si>
  <si>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</si>
  <si>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</si>
  <si>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</si>
  <si>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</si>
  <si>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</si>
  <si>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</si>
  <si>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</si>
  <si>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</si>
  <si>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</si>
  <si>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</si>
  <si>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</si>
  <si>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</si>
  <si>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</si>
  <si>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</si>
  <si>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</si>
  <si>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</si>
  <si>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</si>
  <si>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</si>
  <si>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</si>
  <si>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</si>
  <si>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</si>
  <si>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</si>
  <si>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</si>
  <si>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</si>
  <si>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</si>
  <si>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</si>
  <si>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</si>
  <si>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</si>
  <si>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</si>
  <si>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</si>
  <si>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</si>
  <si>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</si>
  <si>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</si>
  <si>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</si>
  <si>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</si>
  <si>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</si>
  <si>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</si>
  <si>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</si>
  <si>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</si>
  <si>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</si>
  <si>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</si>
  <si>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</si>
  <si>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</si>
  <si>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</si>
  <si>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</si>
  <si>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</si>
  <si>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</si>
  <si>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</si>
  <si>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</si>
  <si>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</si>
  <si>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</si>
  <si>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</si>
  <si>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</si>
  <si>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</si>
  <si>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</si>
  <si>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</si>
  <si>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</si>
  <si>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</si>
  <si>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</si>
  <si>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</si>
  <si>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</si>
  <si>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</si>
  <si>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</si>
  <si>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</si>
  <si>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</si>
  <si>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</si>
  <si>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</si>
  <si>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</si>
  <si>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</si>
  <si>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</si>
  <si>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</si>
  <si>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</si>
  <si>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</si>
  <si>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</si>
  <si>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</si>
  <si>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</si>
  <si>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</si>
  <si>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</si>
  <si>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</si>
  <si>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</si>
  <si>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</si>
  <si>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</si>
  <si>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</si>
  <si>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</si>
  <si>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</si>
  <si>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</si>
  <si>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</si>
  <si>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</si>
  <si>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</si>
  <si>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</si>
  <si>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</si>
  <si>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</si>
  <si>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</si>
  <si>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</si>
  <si>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</si>
  <si>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</si>
  <si>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</si>
  <si>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</si>
  <si>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</si>
  <si>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</si>
  <si>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</si>
  <si>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</si>
  <si>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</si>
  <si>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</si>
  <si>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</si>
  <si>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</si>
  <si>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</si>
  <si>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</si>
  <si>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</si>
  <si>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</si>
  <si>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</si>
  <si>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</si>
  <si>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</si>
  <si>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</si>
  <si>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</si>
  <si>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</si>
  <si>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</si>
  <si>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</si>
  <si>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</si>
  <si>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</si>
  <si>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</si>
  <si>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</si>
  <si>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</si>
  <si>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</si>
  <si>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</si>
  <si>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</si>
  <si>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</si>
  <si>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</si>
  <si>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</si>
  <si>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</si>
  <si>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</si>
  <si>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</si>
  <si>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</si>
  <si>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</si>
  <si>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</si>
  <si>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</si>
  <si>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</si>
  <si>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</si>
  <si>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</si>
  <si>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</si>
  <si>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</si>
  <si>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</si>
  <si>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</si>
  <si>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</si>
  <si>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</si>
  <si>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</si>
  <si>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</si>
  <si>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</si>
  <si>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</si>
  <si>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</si>
  <si>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</si>
  <si>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</si>
  <si>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</si>
  <si>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</si>
  <si>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</si>
  <si>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</si>
  <si>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</si>
  <si>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</si>
  <si>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</si>
  <si>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</si>
  <si>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</si>
  <si>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</si>
  <si>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</si>
  <si>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</si>
  <si>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</si>
  <si>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</si>
  <si>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</si>
  <si>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</si>
  <si>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</si>
  <si>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</si>
  <si>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</si>
  <si>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</si>
  <si>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</si>
  <si>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</si>
  <si>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</si>
  <si>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</si>
  <si>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</si>
  <si>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</si>
  <si>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</si>
  <si>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</si>
  <si>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</si>
  <si>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</si>
  <si>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</si>
  <si>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</si>
  <si>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</si>
  <si>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</si>
  <si>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</si>
  <si>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</si>
  <si>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</si>
  <si>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</si>
  <si>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</si>
  <si>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</si>
  <si>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</si>
  <si>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</si>
  <si>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</si>
  <si>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</si>
  <si>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</si>
  <si>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</si>
  <si>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</si>
  <si>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</si>
  <si>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</si>
  <si>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</si>
  <si>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</si>
  <si>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</si>
  <si>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</si>
  <si>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</si>
  <si>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</si>
  <si>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</si>
  <si>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</si>
  <si>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</si>
  <si>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</si>
  <si>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</si>
  <si>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</si>
  <si>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</si>
  <si>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</si>
  <si>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</si>
  <si>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</si>
  <si>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</si>
  <si>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</si>
  <si>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</si>
  <si>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</si>
  <si>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</si>
  <si>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</si>
  <si>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</si>
  <si>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</si>
  <si>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</si>
  <si>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</si>
  <si>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</si>
  <si>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</si>
  <si>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</si>
  <si>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</si>
  <si>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</si>
  <si>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</si>
  <si>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</si>
  <si>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</si>
  <si>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</si>
  <si>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</si>
  <si>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</si>
  <si>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</si>
  <si>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</si>
  <si>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</si>
  <si>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</si>
  <si>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</si>
  <si>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</si>
  <si>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</si>
  <si>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</si>
  <si>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</si>
  <si>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</si>
  <si>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</si>
  <si>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</si>
  <si>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</si>
  <si>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</si>
  <si>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</si>
  <si>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</si>
  <si>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</si>
  <si>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</si>
  <si>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</si>
  <si>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</si>
  <si>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</si>
  <si>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</si>
  <si>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</si>
  <si>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</si>
  <si>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</si>
  <si>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</si>
  <si>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</si>
  <si>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</si>
  <si>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</si>
  <si>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</si>
  <si>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</si>
  <si>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</si>
  <si>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</si>
  <si>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</si>
  <si>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</si>
  <si>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</si>
  <si>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</si>
  <si>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</si>
  <si>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</si>
  <si>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</si>
  <si>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</si>
  <si>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</si>
  <si>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</si>
  <si>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</si>
  <si>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</si>
  <si>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</si>
  <si>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</si>
  <si>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</si>
  <si>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</si>
  <si>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</si>
  <si>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</si>
  <si>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</si>
  <si>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</si>
  <si>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</si>
  <si>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</si>
  <si>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</si>
  <si>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</si>
  <si>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</si>
  <si>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</si>
  <si>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</si>
  <si>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</si>
  <si>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</si>
  <si>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</si>
  <si>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</si>
  <si>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</si>
  <si>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</si>
  <si>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</si>
  <si>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</si>
  <si>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</si>
  <si>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</si>
  <si>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</si>
  <si>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</si>
  <si>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</si>
  <si>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</si>
  <si>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</si>
  <si>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</si>
  <si>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</si>
  <si>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</si>
  <si>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</si>
  <si>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</si>
  <si>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</si>
  <si>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</si>
  <si>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</si>
  <si>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</si>
  <si>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</si>
  <si>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</si>
  <si>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</si>
  <si>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</si>
  <si>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</si>
  <si>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</si>
  <si>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</si>
  <si>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</si>
  <si>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</si>
  <si>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</si>
  <si>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</si>
  <si>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</si>
  <si>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</si>
  <si>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</si>
  <si>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</si>
  <si>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</si>
  <si>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</si>
  <si>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</si>
  <si>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</si>
  <si>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</si>
  <si>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</si>
  <si>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</si>
  <si>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</si>
  <si>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</si>
  <si>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</si>
  <si>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</si>
  <si>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</si>
  <si>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</si>
  <si>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</si>
  <si>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</si>
  <si>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</si>
  <si>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</si>
  <si>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</si>
  <si>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</si>
  <si>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</si>
  <si>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</si>
  <si>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</si>
  <si>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</si>
  <si>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</si>
  <si>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</si>
  <si>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</si>
  <si>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</si>
  <si>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</si>
  <si>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</si>
  <si>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</si>
  <si>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</si>
  <si>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</si>
  <si>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</si>
  <si>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</si>
  <si>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</si>
  <si>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</si>
  <si>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</si>
  <si>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</si>
  <si>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</si>
  <si>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</si>
  <si>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</si>
  <si>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</si>
  <si>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</si>
  <si>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</si>
  <si>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</si>
  <si>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</si>
  <si>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</si>
  <si>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</si>
  <si>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</si>
  <si>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</si>
  <si>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</si>
  <si>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</si>
  <si>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</si>
  <si>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</si>
  <si>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</si>
  <si>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</si>
  <si>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</si>
  <si>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</si>
  <si>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</si>
  <si>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</si>
  <si>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</si>
  <si>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</si>
  <si>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</si>
  <si>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</si>
  <si>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</si>
  <si>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</si>
  <si>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</si>
  <si>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</si>
  <si>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</si>
  <si>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</si>
  <si>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</si>
  <si>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</si>
  <si>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</si>
  <si>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</si>
  <si>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</si>
  <si>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</si>
  <si>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</si>
  <si>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</si>
  <si>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</si>
  <si>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</si>
  <si>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</si>
  <si>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</si>
  <si>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</si>
  <si>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</si>
  <si>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</si>
  <si>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</si>
  <si>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</si>
  <si>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</si>
  <si>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</si>
  <si>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</si>
  <si>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</si>
  <si>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</si>
  <si>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</si>
  <si>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</si>
  <si>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</si>
  <si>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</si>
  <si>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</si>
  <si>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</si>
  <si>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</si>
  <si>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</si>
  <si>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</si>
  <si>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</si>
  <si>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</si>
  <si>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</si>
  <si>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</si>
  <si>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</si>
  <si>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</si>
  <si>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</si>
  <si>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</si>
  <si>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</si>
  <si>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</si>
  <si>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</si>
  <si>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</si>
  <si>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</si>
  <si>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</si>
  <si>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</si>
  <si>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</si>
  <si>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</si>
  <si>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</si>
  <si>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</si>
  <si>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</si>
  <si>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</si>
  <si>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</si>
  <si>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</si>
  <si>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</si>
  <si>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</si>
  <si>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</si>
  <si>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</si>
  <si>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</si>
  <si>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</si>
  <si>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</si>
  <si>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</si>
  <si>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</si>
  <si>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</si>
  <si>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</si>
  <si>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</si>
  <si>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</si>
  <si>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</si>
  <si>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</si>
  <si>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</si>
  <si>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</si>
  <si>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</si>
  <si>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</si>
  <si>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</si>
  <si>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</si>
  <si>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</si>
  <si>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</si>
  <si>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</si>
  <si>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</si>
  <si>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</si>
  <si>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</si>
  <si>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</si>
  <si>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</si>
  <si>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</si>
  <si>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</si>
  <si>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</si>
  <si>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</si>
  <si>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</si>
  <si>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</si>
  <si>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</si>
  <si>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</si>
  <si>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</si>
  <si>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</si>
  <si>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</si>
  <si>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</si>
  <si>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</si>
  <si>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</si>
  <si>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</si>
  <si>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</si>
  <si>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</si>
  <si>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</si>
  <si>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</si>
  <si>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</si>
  <si>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</si>
  <si>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</si>
  <si>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</si>
  <si>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</si>
  <si>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</si>
  <si>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</si>
  <si>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</si>
  <si>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</si>
  <si>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</si>
  <si>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</si>
  <si>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</si>
  <si>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</si>
  <si>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</si>
  <si>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</si>
  <si>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</si>
  <si>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</si>
  <si>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</si>
  <si>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</si>
  <si>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</si>
  <si>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</si>
  <si>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</si>
  <si>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</si>
  <si>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</si>
  <si>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</si>
  <si>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</si>
  <si>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</si>
  <si>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</si>
  <si>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</si>
  <si>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</si>
  <si>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</si>
  <si>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</si>
  <si>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</si>
  <si>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</si>
  <si>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</si>
  <si>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</si>
  <si>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</si>
  <si>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</si>
  <si>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</si>
  <si>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</si>
  <si>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</si>
  <si>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</si>
  <si>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</si>
  <si>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</si>
  <si>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</si>
  <si>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</si>
  <si>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</si>
  <si>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</si>
  <si>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</si>
  <si>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</si>
  <si>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</si>
  <si>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</si>
  <si>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</si>
  <si>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</si>
  <si>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</si>
  <si>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</si>
  <si>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</si>
  <si>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</si>
  <si>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</si>
  <si>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</si>
  <si>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</si>
  <si>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</si>
  <si>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</si>
  <si>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</si>
  <si>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</si>
  <si>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</si>
  <si>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</si>
  <si>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</si>
  <si>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</si>
  <si>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</si>
  <si>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</si>
  <si>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</si>
  <si>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</si>
  <si>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</si>
  <si>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</si>
  <si>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</si>
  <si>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</si>
  <si>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</si>
  <si>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</si>
  <si>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</si>
  <si>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</si>
  <si>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</si>
  <si>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</si>
  <si>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</si>
  <si>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</si>
  <si>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</si>
  <si>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</si>
  <si>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</si>
  <si>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</si>
  <si>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</si>
  <si>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</si>
  <si>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</si>
  <si>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</si>
  <si>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</si>
  <si>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</si>
  <si>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</si>
  <si>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</si>
  <si>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</si>
  <si>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</si>
  <si>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</si>
  <si>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</si>
  <si>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</si>
  <si>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</si>
  <si>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</si>
  <si>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</si>
  <si>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</si>
  <si>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</si>
  <si>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</si>
  <si>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</si>
  <si>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</si>
  <si>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</si>
  <si>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</si>
  <si>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</si>
  <si>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</si>
  <si>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</si>
  <si>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</si>
  <si>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</si>
  <si>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</si>
  <si>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</si>
  <si>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</si>
  <si>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</si>
  <si>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</si>
  <si>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</si>
  <si>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</si>
  <si>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</si>
  <si>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</si>
  <si>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</si>
  <si>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</si>
  <si>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</si>
  <si>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</si>
  <si>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</si>
  <si>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</si>
  <si>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</si>
  <si>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</si>
  <si>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</si>
  <si>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</si>
  <si>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</si>
  <si>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</si>
  <si>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</si>
  <si>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</si>
  <si>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</si>
  <si>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</si>
  <si>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</si>
  <si>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</si>
  <si>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</si>
  <si>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</si>
  <si>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</si>
  <si>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</si>
  <si>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</si>
  <si>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</si>
  <si>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</si>
  <si>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</si>
  <si>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</si>
  <si>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</si>
  <si>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</si>
  <si>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</si>
  <si>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</si>
  <si>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</si>
  <si>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</si>
  <si>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</si>
  <si>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</si>
  <si>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</si>
  <si>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</si>
  <si>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</si>
  <si>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</si>
  <si>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</si>
  <si>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</si>
  <si>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</si>
  <si>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</si>
  <si>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</si>
  <si>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</si>
  <si>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</si>
  <si>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</si>
  <si>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</si>
  <si>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</si>
  <si>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</si>
  <si>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</si>
  <si>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</si>
  <si>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</si>
  <si>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</si>
  <si>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</si>
  <si>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</si>
  <si>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</si>
  <si>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</si>
  <si>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</si>
  <si>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</si>
  <si>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</si>
  <si>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</si>
  <si>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</si>
  <si>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</si>
  <si>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</si>
  <si>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</si>
  <si>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</si>
  <si>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</si>
  <si>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</si>
  <si>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</si>
  <si>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</si>
  <si>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</si>
  <si>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</si>
  <si>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</si>
  <si>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</si>
  <si>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</si>
  <si>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</si>
  <si>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</si>
  <si>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</si>
  <si>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</si>
  <si>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</si>
  <si>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</si>
  <si>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</si>
  <si>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</si>
  <si>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</si>
  <si>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</si>
  <si>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</si>
  <si>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</si>
  <si>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</si>
  <si>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</si>
  <si>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</si>
  <si>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</si>
  <si>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</si>
  <si>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</si>
  <si>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</si>
  <si>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</si>
  <si>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</si>
  <si>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</si>
  <si>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</si>
  <si>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</si>
  <si>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</si>
  <si>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</si>
  <si>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</si>
  <si>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</si>
  <si>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</si>
  <si>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</si>
  <si>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</si>
  <si>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</si>
  <si>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</si>
  <si>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</si>
  <si>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</si>
  <si>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</si>
  <si>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</si>
  <si>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</si>
  <si>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</si>
  <si>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</si>
  <si>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</si>
  <si>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</si>
  <si>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</si>
  <si>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</si>
  <si>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</si>
  <si>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</si>
  <si>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</si>
  <si>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</si>
  <si>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</si>
  <si>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</si>
  <si>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</si>
  <si>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</si>
  <si>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</si>
  <si>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</si>
  <si>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</si>
  <si>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</si>
  <si>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</si>
  <si>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</si>
  <si>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</si>
  <si>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</si>
  <si>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</si>
  <si>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</si>
  <si>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</si>
  <si>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</si>
  <si>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</si>
  <si>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</si>
  <si>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</si>
  <si>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</si>
  <si>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</si>
  <si>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</si>
  <si>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</si>
  <si>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</si>
  <si>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</si>
  <si>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</si>
  <si>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</si>
  <si>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</si>
  <si>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</si>
  <si>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</si>
  <si>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</si>
  <si>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</si>
  <si>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</si>
  <si>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</si>
  <si>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</si>
  <si>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</si>
  <si>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</si>
  <si>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</si>
  <si>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</si>
  <si>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</si>
  <si>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</si>
  <si>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</si>
  <si>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</si>
  <si>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</si>
  <si>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</si>
  <si>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</si>
  <si>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</si>
  <si>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</si>
  <si>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</si>
  <si>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</si>
  <si>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</si>
  <si>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</si>
  <si>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</si>
  <si>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</si>
  <si>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</si>
  <si>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</si>
  <si>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</si>
  <si>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</si>
  <si>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</si>
  <si>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</si>
  <si>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</si>
  <si>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</si>
  <si>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</si>
  <si>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</si>
  <si>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</si>
  <si>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</si>
  <si>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</si>
  <si>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</si>
  <si>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</si>
  <si>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</si>
  <si>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</si>
  <si>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</si>
  <si>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</si>
  <si>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</si>
  <si>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</si>
  <si>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</si>
  <si>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</si>
  <si>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</si>
  <si>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</si>
  <si>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</si>
  <si>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</si>
  <si>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</si>
  <si>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</si>
  <si>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</si>
  <si>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</si>
  <si>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</si>
  <si>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</si>
  <si>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</si>
  <si>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</si>
  <si>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</si>
  <si>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</si>
  <si>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</si>
  <si>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</si>
  <si>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</si>
  <si>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</si>
  <si>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</si>
  <si>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</si>
  <si>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</si>
  <si>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</si>
  <si>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</si>
  <si>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</si>
  <si>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</si>
  <si>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</si>
  <si>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</si>
  <si>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</si>
  <si>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</si>
  <si>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</si>
  <si>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</si>
  <si>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</si>
  <si>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</si>
  <si>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</si>
  <si>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</si>
  <si>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</si>
  <si>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</si>
  <si>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</si>
  <si>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</si>
  <si>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</si>
  <si>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</si>
  <si>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</si>
  <si>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</si>
  <si>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</si>
  <si>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</si>
  <si>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</si>
  <si>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</si>
  <si>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</si>
  <si>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</si>
  <si>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</si>
  <si>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</si>
  <si>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</si>
  <si>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</si>
  <si>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</si>
  <si>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</si>
  <si>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</si>
  <si>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</si>
  <si>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</si>
  <si>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</si>
  <si>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</si>
  <si>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</si>
  <si>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</si>
  <si>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</si>
  <si>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</si>
  <si>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</si>
  <si>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</si>
  <si>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</si>
  <si>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</si>
  <si>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</si>
  <si>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</si>
  <si>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</si>
  <si>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</si>
  <si>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</si>
  <si>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</si>
  <si>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</si>
  <si>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</si>
  <si>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</si>
  <si>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</si>
  <si>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</si>
  <si>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</si>
  <si>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</si>
  <si>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</si>
  <si>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</si>
  <si>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</si>
  <si>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</si>
  <si>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</si>
  <si>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</si>
  <si>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</si>
  <si>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</si>
  <si>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</si>
  <si>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</si>
  <si>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</si>
  <si>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</si>
  <si>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</si>
  <si>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</si>
  <si>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</si>
  <si>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</si>
  <si>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</si>
  <si>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</si>
  <si>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</si>
  <si>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</si>
  <si>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</si>
  <si>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</si>
  <si>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</si>
  <si>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</si>
  <si>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</si>
  <si>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</si>
  <si>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</si>
  <si>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</si>
  <si>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</si>
  <si>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</si>
  <si>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</si>
  <si>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</si>
  <si>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</si>
  <si>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</si>
  <si>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</si>
  <si>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</si>
  <si>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</si>
  <si>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</si>
  <si>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</si>
  <si>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</si>
  <si>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</si>
  <si>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</si>
  <si>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</si>
  <si>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</si>
  <si>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</si>
  <si>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</si>
  <si>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</si>
  <si>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</si>
  <si>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</si>
  <si>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</si>
  <si>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</si>
  <si>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</si>
  <si>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</si>
  <si>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</si>
  <si>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</si>
  <si>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</si>
  <si>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</si>
  <si>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</si>
  <si>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</si>
  <si>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</si>
  <si>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</si>
  <si>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</si>
  <si>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</si>
  <si>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</si>
  <si>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</si>
  <si>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</si>
  <si>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</si>
  <si>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</si>
  <si>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</si>
  <si>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</si>
  <si>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</si>
  <si>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</si>
  <si>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</si>
  <si>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</si>
  <si>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</si>
  <si>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</si>
  <si>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</si>
  <si>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</si>
  <si>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</si>
  <si>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</si>
  <si>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</si>
  <si>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</si>
  <si>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</si>
  <si>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</si>
  <si>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</si>
  <si>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</si>
  <si>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</si>
  <si>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</si>
  <si>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</si>
  <si>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</si>
  <si>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</si>
  <si>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</si>
  <si>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</si>
  <si>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</si>
  <si>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</si>
  <si>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</si>
  <si>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</si>
  <si>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</si>
  <si>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</si>
  <si>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</si>
  <si>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</si>
  <si>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</si>
  <si>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</si>
  <si>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</si>
  <si>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</si>
  <si>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</si>
  <si>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</si>
  <si>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</si>
  <si>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</si>
  <si>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</si>
  <si>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</si>
  <si>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</si>
  <si>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</si>
  <si>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</si>
  <si>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</si>
  <si>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</si>
  <si>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</si>
  <si>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</si>
  <si>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</si>
  <si>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</si>
  <si>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</si>
  <si>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</si>
  <si>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</si>
  <si>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</si>
  <si>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</si>
  <si>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</si>
  <si>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</si>
  <si>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</si>
  <si>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</si>
  <si>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</si>
  <si>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</si>
  <si>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</si>
  <si>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</si>
  <si>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</si>
  <si>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</si>
  <si>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</si>
  <si>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</si>
  <si>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</si>
  <si>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</si>
  <si>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</si>
  <si>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</si>
  <si>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</si>
  <si>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</si>
  <si>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</si>
  <si>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</si>
  <si>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</si>
  <si>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</si>
  <si>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</si>
  <si>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</si>
  <si>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</si>
  <si>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</si>
  <si>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</si>
  <si>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</si>
  <si>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</si>
  <si>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</si>
  <si>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</si>
  <si>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</si>
  <si>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</si>
  <si>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</si>
  <si>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</si>
  <si>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</si>
  <si>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</si>
  <si>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</si>
  <si>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</si>
  <si>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</si>
  <si>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</si>
  <si>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</si>
  <si>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</si>
  <si>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</si>
  <si>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</si>
  <si>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</si>
  <si>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</si>
  <si>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</si>
  <si>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</si>
  <si>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</si>
  <si>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</si>
  <si>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</si>
  <si>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</si>
  <si>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</si>
  <si>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</si>
  <si>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</si>
  <si>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</si>
  <si>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</si>
  <si>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</si>
  <si>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</si>
  <si>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</si>
  <si>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</si>
  <si>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</si>
  <si>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</si>
  <si>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</si>
  <si>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</si>
  <si>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</si>
  <si>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</si>
  <si>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</si>
  <si>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</si>
  <si>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</si>
  <si>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</si>
  <si>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</si>
  <si>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</si>
  <si>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</si>
  <si>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</si>
  <si>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</si>
  <si>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</si>
  <si>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</si>
  <si>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</si>
  <si>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</si>
  <si>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</si>
  <si>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</si>
  <si>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</si>
  <si>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</si>
  <si>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</si>
  <si>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</si>
  <si>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</si>
  <si>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</si>
  <si>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</si>
  <si>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</si>
  <si>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</si>
  <si>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</si>
  <si>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</si>
  <si>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</si>
  <si>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</si>
  <si>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</si>
  <si>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</si>
  <si>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</si>
  <si>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</si>
  <si>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</si>
  <si>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</si>
  <si>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</si>
  <si>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</si>
  <si>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</si>
  <si>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</si>
  <si>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</si>
  <si>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</si>
  <si>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</si>
  <si>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</si>
  <si>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</si>
  <si>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</si>
  <si>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</si>
  <si>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</si>
  <si>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</si>
  <si>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</si>
  <si>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</si>
  <si>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</si>
  <si>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</si>
  <si>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</si>
  <si>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</si>
  <si>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</si>
  <si>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</si>
  <si>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</si>
  <si>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</si>
  <si>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</si>
  <si>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</si>
  <si>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</si>
  <si>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</si>
  <si>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</si>
  <si>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</si>
  <si>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</si>
  <si>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</si>
  <si>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</si>
  <si>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</si>
  <si>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</si>
  <si>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</si>
  <si>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</si>
  <si>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</si>
  <si>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</si>
  <si>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</si>
  <si>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</si>
  <si>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</si>
  <si>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</si>
  <si>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</si>
  <si>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</si>
  <si>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</si>
  <si>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</si>
  <si>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</si>
  <si>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</si>
  <si>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</si>
  <si>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</si>
  <si>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</si>
  <si>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</si>
  <si>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</si>
  <si>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</si>
  <si>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</si>
  <si>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</si>
  <si>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</si>
  <si>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</si>
  <si>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</si>
  <si>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</si>
  <si>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</si>
  <si>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</si>
  <si>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</si>
  <si>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</si>
  <si>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</si>
  <si>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</si>
  <si>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</si>
  <si>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</si>
  <si>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</si>
  <si>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</si>
  <si>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</si>
  <si>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</si>
  <si>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</si>
  <si>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</si>
  <si>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</si>
  <si>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</si>
  <si>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</si>
  <si>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</si>
  <si>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</si>
  <si>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</si>
  <si>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</si>
  <si>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</si>
  <si>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</si>
  <si>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</si>
  <si>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</si>
  <si>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</si>
  <si>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</si>
  <si>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</si>
  <si>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</si>
  <si>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</si>
  <si>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</si>
  <si>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</si>
  <si>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</si>
  <si>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</si>
  <si>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</si>
  <si>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</si>
  <si>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</si>
  <si>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</si>
  <si>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</si>
  <si>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</si>
  <si>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</si>
  <si>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</si>
  <si>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</si>
  <si>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</si>
  <si>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</si>
  <si>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</si>
  <si>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</si>
  <si>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</si>
  <si>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</si>
  <si>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</si>
  <si>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</si>
  <si>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</si>
  <si>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</si>
  <si>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</si>
  <si>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</si>
  <si>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</si>
  <si>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</si>
  <si>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</si>
  <si>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</si>
  <si>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</si>
  <si>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</si>
  <si>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</si>
  <si>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</si>
  <si>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</si>
  <si>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</si>
  <si>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</si>
  <si>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</si>
  <si>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</si>
  <si>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</si>
  <si>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</si>
  <si>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</si>
  <si>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</si>
  <si>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</si>
  <si>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</si>
  <si>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</si>
  <si>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</si>
  <si>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</si>
  <si>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</si>
  <si>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</si>
  <si>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</si>
  <si>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</si>
  <si>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</si>
  <si>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</si>
  <si>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</si>
  <si>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</si>
  <si>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</si>
  <si>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</si>
  <si>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</si>
  <si>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</si>
  <si>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</si>
  <si>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</si>
  <si>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</si>
  <si>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</si>
  <si>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</si>
  <si>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</si>
  <si>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</si>
  <si>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</si>
  <si>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</si>
  <si>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</si>
  <si>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</si>
  <si>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</si>
  <si>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</si>
  <si>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</si>
  <si>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</si>
  <si>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</si>
  <si>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</si>
  <si>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</si>
  <si>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</si>
  <si>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</si>
  <si>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</si>
  <si>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</si>
  <si>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</si>
  <si>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</si>
  <si>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</si>
  <si>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</si>
  <si>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</si>
  <si>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</si>
  <si>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</si>
  <si>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</si>
  <si>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</si>
  <si>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</si>
  <si>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</si>
  <si>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</si>
  <si>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</si>
  <si>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</si>
  <si>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</si>
  <si>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</si>
  <si>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</si>
  <si>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</si>
  <si>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</si>
  <si>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</si>
  <si>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</si>
  <si>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</si>
  <si>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</si>
  <si>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</si>
  <si>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</si>
  <si>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</si>
  <si>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</si>
  <si>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</si>
  <si>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</si>
  <si>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</si>
  <si>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</si>
  <si>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</si>
  <si>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</si>
  <si>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</si>
  <si>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</si>
  <si>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</si>
  <si>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</si>
  <si>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</si>
  <si>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</si>
  <si>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</si>
  <si>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</si>
  <si>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</si>
  <si>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</si>
  <si>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</si>
  <si>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</si>
  <si>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</si>
  <si>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</si>
  <si>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</si>
  <si>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</si>
  <si>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</si>
  <si>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</si>
  <si>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</si>
  <si>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</si>
  <si>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</si>
  <si>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</si>
  <si>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</si>
  <si>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</si>
  <si>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</si>
  <si>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</si>
  <si>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</si>
  <si>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</si>
  <si>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</si>
  <si>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</si>
  <si>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</si>
  <si>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</si>
  <si>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</si>
  <si>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</si>
  <si>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</si>
  <si>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</si>
  <si>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</si>
  <si>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</si>
  <si>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</si>
  <si>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</si>
  <si>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</si>
  <si>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</si>
  <si>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</si>
  <si>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</si>
  <si>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</si>
  <si>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</si>
  <si>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</si>
  <si>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</si>
  <si>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</si>
  <si>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</si>
  <si>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</si>
  <si>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</si>
  <si>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</si>
  <si>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</si>
  <si>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</si>
  <si>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</si>
  <si>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</si>
  <si>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</si>
  <si>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</si>
  <si>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</si>
  <si>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</si>
  <si>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</si>
  <si>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</si>
  <si>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</si>
  <si>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</si>
  <si>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</si>
  <si>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</si>
  <si>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</si>
  <si>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</si>
  <si>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</si>
  <si>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</si>
  <si>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</si>
  <si>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</si>
  <si>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</si>
  <si>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</si>
  <si>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</si>
  <si>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</si>
  <si>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</si>
  <si>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</si>
  <si>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</si>
  <si>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</si>
  <si>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</si>
  <si>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</si>
  <si>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</si>
  <si>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</si>
  <si>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</si>
  <si>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</si>
  <si>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</si>
  <si>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</si>
  <si>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</si>
  <si>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</si>
  <si>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</si>
  <si>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</si>
  <si>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</si>
  <si>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</si>
  <si>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</si>
  <si>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</si>
  <si>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</si>
  <si>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</si>
  <si>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</si>
  <si>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</si>
  <si>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</si>
  <si>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</si>
  <si>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</si>
  <si>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</si>
  <si>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</si>
  <si>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</si>
  <si>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</si>
  <si>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</si>
  <si>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</si>
  <si>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</si>
  <si>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</si>
  <si>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</si>
  <si>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</si>
  <si>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</si>
  <si>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</si>
  <si>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</si>
  <si>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</si>
  <si>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</si>
  <si>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</si>
  <si>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</si>
  <si>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</si>
  <si>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</si>
  <si>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</si>
  <si>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</si>
  <si>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</si>
  <si>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</si>
  <si>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</si>
  <si>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</si>
  <si>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</si>
  <si>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</si>
  <si>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</si>
  <si>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</si>
  <si>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</si>
  <si>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</si>
  <si>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</si>
  <si>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</si>
  <si>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</si>
  <si>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</si>
  <si>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</si>
  <si>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</si>
  <si>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</si>
  <si>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</si>
  <si>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</si>
  <si>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</si>
  <si>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</si>
  <si>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</si>
  <si>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</si>
  <si>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</si>
  <si>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</si>
  <si>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</si>
  <si>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</si>
  <si>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</si>
  <si>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</si>
  <si>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</si>
  <si>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</si>
  <si>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</si>
  <si>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</si>
  <si>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</si>
  <si>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</si>
  <si>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</si>
  <si>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</si>
  <si>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</si>
  <si>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</si>
  <si>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</si>
  <si>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</si>
  <si>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</si>
  <si>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</si>
  <si>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</si>
  <si>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</si>
  <si>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</si>
  <si>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</si>
  <si>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</si>
  <si>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</si>
  <si>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</si>
  <si>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</si>
  <si>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</si>
  <si>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</si>
  <si>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</si>
  <si>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</si>
  <si>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</si>
  <si>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</si>
  <si>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</si>
  <si>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</si>
  <si>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</si>
  <si>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</si>
  <si>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</si>
  <si>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</si>
  <si>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</si>
  <si>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</si>
  <si>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</si>
  <si>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</si>
  <si>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</si>
  <si>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</si>
  <si>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</si>
  <si>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</si>
  <si>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</si>
  <si>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</si>
  <si>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</si>
  <si>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</si>
  <si>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</si>
  <si>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</si>
  <si>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</si>
  <si>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</si>
  <si>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</si>
  <si>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</si>
  <si>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</si>
  <si>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</si>
  <si>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</si>
  <si>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</si>
  <si>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</si>
  <si>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</si>
  <si>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</si>
  <si>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</si>
  <si>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</si>
  <si>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</si>
  <si>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</si>
  <si>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</si>
  <si>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</si>
  <si>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</si>
  <si>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</si>
  <si>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</si>
  <si>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</si>
  <si>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</si>
  <si>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</si>
  <si>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</si>
  <si>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</si>
  <si>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</si>
  <si>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</si>
  <si>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</si>
  <si>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</si>
  <si>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</si>
  <si>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</si>
  <si>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</si>
  <si>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</si>
  <si>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</si>
  <si>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</si>
  <si>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</si>
  <si>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</si>
  <si>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</si>
  <si>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</si>
  <si>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</si>
  <si>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</si>
  <si>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</si>
  <si>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</si>
  <si>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</si>
  <si>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</si>
  <si>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</si>
  <si>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</si>
  <si>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</si>
  <si>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</si>
  <si>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</si>
  <si>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</si>
  <si>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</si>
  <si>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</si>
  <si>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</si>
  <si>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</si>
  <si>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</si>
  <si>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</si>
  <si>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</si>
  <si>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</si>
  <si>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</si>
  <si>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</si>
  <si>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</si>
  <si>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</si>
  <si>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</si>
  <si>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</si>
  <si>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</si>
  <si>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</si>
  <si>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</si>
  <si>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</si>
  <si>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</si>
  <si>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</si>
  <si>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</si>
  <si>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</si>
  <si>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</si>
  <si>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</si>
  <si>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</si>
  <si>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</si>
  <si>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</si>
  <si>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</si>
  <si>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</si>
  <si>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</si>
  <si>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</si>
  <si>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</si>
  <si>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</si>
  <si>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</si>
  <si>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</si>
  <si>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</si>
  <si>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</si>
  <si>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</si>
  <si>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</si>
  <si>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</si>
  <si>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</si>
  <si>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</si>
  <si>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</si>
  <si>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</si>
  <si>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</si>
  <si>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</si>
  <si>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</si>
  <si>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</si>
  <si>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</si>
  <si>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</si>
  <si>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</si>
  <si>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</si>
  <si>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</si>
  <si>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</si>
  <si>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</si>
  <si>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</si>
  <si>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</si>
  <si>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</si>
  <si>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</si>
  <si>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</si>
  <si>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</si>
  <si>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</si>
  <si>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</si>
  <si>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</si>
  <si>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</si>
  <si>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</si>
  <si>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</si>
  <si>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</si>
  <si>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</si>
  <si>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</si>
  <si>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</si>
  <si>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</si>
  <si>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</si>
  <si>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</si>
  <si>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</si>
  <si>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</si>
  <si>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</si>
  <si>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</si>
  <si>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</si>
  <si>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</si>
  <si>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</si>
  <si>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</si>
  <si>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</si>
  <si>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</si>
  <si>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</si>
  <si>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</si>
  <si>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</si>
  <si>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</si>
  <si>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</si>
  <si>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</si>
  <si>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</si>
  <si>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</si>
  <si>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</si>
  <si>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</si>
  <si>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</si>
  <si>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</si>
  <si>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</si>
  <si>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</si>
  <si>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</si>
  <si>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</si>
  <si>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</si>
  <si>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</si>
  <si>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</si>
  <si>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</si>
  <si>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</si>
  <si>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</si>
  <si>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</si>
  <si>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</si>
  <si>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</si>
  <si>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</si>
  <si>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</si>
  <si>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</si>
  <si>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</si>
  <si>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</si>
  <si>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</si>
  <si>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</si>
  <si>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</si>
  <si>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</si>
  <si>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</si>
  <si>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</si>
  <si>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</si>
  <si>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</si>
  <si>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</si>
  <si>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</si>
  <si>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</si>
  <si>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</si>
  <si>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</si>
  <si>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</si>
  <si>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</si>
  <si>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</si>
  <si>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</si>
  <si>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</si>
  <si>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</si>
  <si>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</si>
  <si>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</si>
  <si>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</si>
  <si>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</si>
  <si>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</si>
  <si>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</si>
  <si>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</si>
  <si>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</si>
  <si>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</si>
  <si>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</si>
  <si>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</si>
  <si>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</si>
  <si>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</si>
  <si>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</si>
  <si>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</si>
  <si>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</si>
  <si>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</si>
  <si>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</si>
  <si>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</si>
  <si>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</si>
  <si>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</si>
  <si>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</si>
  <si>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</si>
  <si>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</si>
  <si>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</si>
  <si>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</si>
  <si>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</si>
  <si>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</si>
  <si>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</si>
  <si>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</si>
  <si>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</si>
  <si>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</si>
  <si>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</si>
  <si>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</si>
  <si>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</si>
  <si>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</si>
  <si>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</si>
  <si>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</si>
  <si>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</si>
  <si>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</si>
  <si>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</si>
  <si>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</si>
  <si>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</si>
  <si>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</si>
  <si>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</si>
  <si>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</si>
  <si>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</si>
  <si>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</si>
  <si>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</si>
  <si>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</si>
  <si>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</si>
  <si>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</si>
  <si>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</si>
  <si>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</si>
  <si>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</si>
  <si>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</si>
  <si>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</si>
  <si>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</si>
  <si>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</si>
  <si>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</si>
  <si>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</si>
  <si>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</si>
  <si>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</si>
  <si>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</si>
  <si>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</si>
  <si>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</si>
  <si>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</si>
  <si>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</si>
  <si>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</si>
  <si>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</si>
  <si>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</si>
  <si>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</si>
  <si>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</si>
  <si>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</si>
  <si>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</si>
  <si>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</si>
  <si>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</si>
  <si>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</si>
  <si>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</si>
  <si>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</si>
  <si>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</si>
  <si>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</si>
  <si>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</si>
  <si>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</si>
  <si>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</si>
  <si>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</si>
  <si>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</si>
  <si>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</si>
  <si>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</si>
  <si>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</si>
  <si>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</si>
  <si>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</si>
  <si>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</si>
  <si>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</si>
  <si>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</si>
  <si>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</si>
  <si>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</si>
  <si>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</si>
  <si>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</si>
  <si>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</si>
  <si>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</si>
  <si>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</si>
  <si>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</si>
  <si>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</si>
  <si>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</si>
  <si>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</si>
  <si>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</si>
  <si>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</si>
  <si>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</si>
  <si>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</si>
  <si>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</si>
  <si>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</si>
  <si>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</si>
  <si>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</si>
  <si>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</si>
  <si>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</si>
  <si>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</si>
  <si>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</si>
  <si>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</si>
  <si>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</si>
  <si>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</si>
  <si>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</si>
  <si>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</si>
  <si>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</si>
  <si>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</si>
  <si>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</si>
  <si>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</si>
  <si>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</si>
  <si>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</si>
  <si>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</si>
  <si>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</si>
  <si>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</si>
  <si>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</si>
  <si>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</si>
  <si>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</si>
  <si>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</si>
  <si>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</si>
  <si>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</si>
  <si>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</si>
  <si>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</si>
  <si>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</si>
  <si>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</si>
  <si>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</si>
  <si>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</si>
  <si>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</si>
  <si>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</si>
  <si>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</si>
  <si>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</si>
  <si>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</si>
  <si>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</si>
  <si>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</si>
  <si>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</si>
  <si>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</si>
  <si>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</si>
  <si>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</si>
  <si>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</si>
  <si>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</si>
  <si>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</si>
  <si>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</si>
  <si>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</si>
  <si>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</si>
  <si>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</si>
  <si>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</si>
  <si>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</si>
  <si>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</si>
  <si>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</si>
  <si>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</si>
  <si>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</si>
  <si>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</si>
  <si>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</si>
  <si>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</si>
  <si>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</si>
  <si>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</si>
  <si>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</si>
  <si>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</si>
  <si>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</si>
  <si>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</si>
  <si>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</si>
  <si>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</si>
  <si>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</si>
  <si>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</si>
  <si>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</si>
  <si>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</si>
  <si>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</si>
  <si>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</si>
  <si>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</si>
  <si>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</si>
  <si>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</si>
  <si>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</si>
  <si>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</si>
  <si>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</si>
  <si>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</si>
  <si>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</si>
  <si>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</si>
  <si>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</si>
  <si>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</si>
  <si>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</si>
  <si>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</si>
  <si>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</si>
  <si>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</si>
  <si>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</si>
  <si>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</si>
  <si>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</si>
  <si>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</si>
  <si>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</si>
  <si>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</si>
  <si>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</si>
  <si>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</si>
  <si>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</si>
  <si>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</si>
  <si>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</si>
  <si>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</si>
  <si>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</si>
  <si>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</si>
  <si>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</si>
  <si>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</si>
  <si>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</si>
  <si>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</si>
  <si>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</si>
  <si>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</si>
  <si>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</si>
  <si>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</si>
  <si>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</si>
  <si>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</si>
  <si>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</si>
  <si>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</si>
  <si>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</si>
  <si>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</si>
  <si>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</si>
  <si>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</si>
  <si>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</si>
  <si>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</si>
  <si>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</si>
  <si>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</si>
  <si>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</si>
  <si>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</si>
  <si>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</si>
  <si>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</si>
  <si>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</si>
  <si>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</si>
  <si>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</si>
  <si>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</si>
  <si>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</si>
  <si>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</si>
  <si>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</si>
  <si>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</si>
  <si>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</si>
  <si>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</si>
  <si>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</si>
  <si>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</si>
  <si>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</si>
  <si>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</si>
  <si>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</si>
  <si>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</si>
  <si>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</si>
  <si>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</si>
  <si>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</si>
  <si>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</si>
  <si>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</si>
  <si>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</si>
  <si>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</si>
  <si>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</si>
  <si>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</si>
  <si>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</si>
  <si>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</si>
  <si>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</si>
  <si>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</si>
  <si>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</si>
  <si>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</si>
  <si>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</si>
  <si>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</si>
  <si>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</si>
  <si>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</si>
  <si>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</si>
  <si>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</si>
  <si>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</si>
  <si>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</si>
  <si>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</si>
  <si>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</si>
  <si>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</si>
  <si>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</si>
  <si>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</si>
  <si>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</si>
  <si>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</si>
  <si>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</si>
  <si>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</si>
  <si>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</si>
  <si>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</si>
  <si>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</si>
  <si>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</si>
  <si>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</si>
  <si>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</si>
  <si>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</si>
  <si>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</si>
  <si>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</si>
  <si>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</si>
  <si>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</si>
  <si>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</si>
  <si>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</si>
  <si>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</si>
  <si>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</si>
  <si>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</si>
  <si>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</si>
  <si>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</si>
  <si>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</si>
  <si>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</si>
  <si>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</si>
  <si>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</si>
  <si>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</si>
  <si>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</si>
  <si>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</si>
  <si>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</si>
  <si>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</si>
  <si>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</si>
  <si>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</si>
  <si>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</si>
  <si>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</si>
  <si>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</si>
  <si>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</si>
  <si>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</si>
  <si>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</si>
  <si>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</si>
  <si>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</si>
  <si>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</si>
  <si>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</si>
  <si>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</si>
  <si>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</si>
  <si>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</si>
  <si>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</si>
  <si>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</si>
  <si>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</si>
  <si>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</si>
  <si>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</si>
  <si>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</si>
  <si>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</si>
  <si>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</si>
  <si>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</si>
  <si>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</si>
  <si>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</si>
  <si>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</si>
  <si>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</si>
  <si>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</si>
  <si>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</si>
  <si>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</si>
  <si>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</si>
  <si>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</si>
  <si>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</si>
  <si>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</si>
  <si>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</si>
  <si>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</si>
  <si>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</si>
  <si>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</si>
  <si>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</si>
  <si>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</si>
  <si>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</si>
  <si>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</si>
  <si>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</si>
  <si>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</si>
  <si>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</si>
  <si>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</si>
  <si>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</si>
  <si>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</si>
  <si>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</si>
  <si>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</si>
  <si>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</si>
  <si>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</si>
  <si>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</si>
  <si>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</si>
  <si>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</si>
  <si>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</si>
  <si>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</si>
  <si>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</si>
  <si>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</si>
  <si>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</si>
  <si>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</si>
  <si>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</si>
  <si>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</si>
  <si>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</si>
  <si>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</si>
  <si>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</si>
  <si>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</si>
  <si>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</si>
  <si>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</si>
  <si>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</si>
  <si>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</si>
  <si>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</si>
  <si>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</si>
  <si>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</si>
  <si>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</si>
  <si>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</si>
  <si>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</si>
  <si>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</si>
  <si>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</si>
  <si>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</si>
  <si>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</si>
  <si>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</si>
  <si>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</si>
  <si>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</si>
  <si>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</si>
  <si>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</si>
  <si>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</si>
  <si>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</si>
  <si>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</si>
  <si>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</si>
  <si>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</si>
  <si>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</si>
  <si>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</si>
  <si>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</si>
  <si>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</si>
  <si>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</si>
  <si>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</si>
  <si>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</si>
  <si>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</si>
  <si>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</si>
  <si>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</si>
  <si>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</si>
  <si>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</si>
  <si>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</si>
  <si>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</si>
  <si>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</si>
  <si>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</si>
  <si>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</si>
  <si>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</si>
  <si>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</si>
  <si>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</si>
  <si>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</si>
  <si>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</si>
  <si>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</si>
  <si>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</si>
  <si>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</si>
  <si>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</si>
  <si>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</si>
  <si>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</si>
  <si>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</si>
  <si>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</si>
  <si>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</si>
  <si>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</si>
  <si>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</si>
  <si>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</si>
  <si>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</si>
  <si>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</si>
  <si>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</si>
  <si>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</si>
  <si>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</si>
  <si>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</si>
  <si>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</si>
  <si>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</si>
  <si>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</si>
  <si>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</si>
  <si>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</si>
  <si>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</si>
  <si>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</si>
  <si>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</si>
  <si>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</si>
  <si>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</si>
  <si>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</si>
  <si>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</si>
  <si>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</si>
  <si>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</si>
  <si>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</si>
  <si>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</si>
  <si>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</si>
  <si>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</si>
  <si>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</si>
  <si>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</si>
  <si>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</si>
  <si>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</si>
  <si>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</si>
  <si>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</si>
  <si>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</si>
  <si>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</si>
  <si>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</si>
  <si>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</si>
  <si>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</si>
  <si>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</si>
  <si>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</si>
  <si>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</si>
  <si>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</si>
  <si>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</si>
  <si>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</si>
  <si>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</si>
  <si>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</si>
  <si>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</si>
  <si>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</si>
  <si>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</si>
  <si>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</si>
  <si>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</si>
  <si>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</si>
  <si>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</si>
  <si>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</si>
  <si>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</si>
  <si>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</si>
  <si>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</si>
  <si>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</si>
  <si>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</si>
  <si>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</si>
  <si>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</si>
  <si>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</si>
  <si>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</si>
  <si>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</si>
  <si>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</si>
  <si>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</si>
  <si>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</si>
  <si>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</si>
  <si>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</si>
  <si>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</si>
  <si>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</si>
  <si>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</si>
  <si>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</si>
  <si>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</si>
  <si>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</si>
  <si>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</si>
  <si>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</si>
  <si>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</si>
  <si>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</si>
  <si>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</si>
  <si>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</si>
  <si>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</si>
  <si>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</si>
  <si>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</si>
  <si>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</si>
  <si>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</si>
  <si>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</si>
  <si>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</si>
  <si>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</si>
  <si>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</si>
  <si>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</si>
  <si>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</si>
  <si>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</si>
  <si>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</si>
  <si>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</si>
  <si>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</si>
  <si>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</si>
  <si>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</si>
  <si>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</si>
  <si>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</si>
  <si>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</si>
  <si>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</si>
  <si>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</si>
  <si>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</si>
  <si>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</si>
  <si>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</si>
  <si>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</si>
  <si>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</si>
  <si>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</si>
  <si>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</si>
  <si>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</si>
  <si>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</si>
  <si>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</si>
  <si>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</si>
  <si>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</si>
  <si>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</si>
  <si>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</si>
  <si>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</si>
  <si>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</si>
  <si>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</si>
  <si>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</si>
  <si>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</si>
  <si>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</si>
  <si>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</si>
  <si>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</si>
  <si>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</si>
  <si>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</si>
  <si>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</si>
  <si>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</si>
  <si>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</si>
  <si>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</si>
  <si>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</si>
  <si>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</si>
  <si>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</si>
  <si>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</si>
  <si>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</si>
  <si>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</si>
  <si>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</si>
  <si>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</si>
  <si>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</si>
  <si>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</si>
  <si>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</si>
  <si>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</si>
  <si>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</si>
  <si>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</si>
  <si>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</si>
  <si>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</si>
  <si>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</si>
  <si>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</si>
  <si>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</si>
  <si>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</si>
  <si>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</si>
  <si>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</si>
  <si>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</si>
  <si>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</si>
  <si>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</si>
  <si>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</si>
  <si>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</si>
  <si>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</si>
  <si>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</si>
  <si>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</si>
  <si>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</si>
  <si>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</si>
  <si>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</si>
  <si>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</si>
  <si>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</si>
  <si>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</si>
  <si>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</si>
  <si>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</si>
  <si>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</si>
  <si>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</si>
  <si>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</si>
  <si>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</si>
  <si>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</si>
  <si>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</si>
  <si>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</si>
  <si>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</si>
  <si>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</si>
  <si>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</si>
  <si>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</si>
  <si>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</si>
  <si>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</si>
  <si>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</si>
  <si>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</si>
  <si>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</si>
  <si>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</si>
  <si>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</si>
  <si>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</si>
  <si>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</si>
  <si>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</si>
  <si>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</si>
  <si>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</si>
  <si>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</si>
  <si>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</si>
  <si>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</si>
  <si>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</si>
  <si>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</si>
  <si>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</si>
  <si>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</si>
  <si>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</si>
  <si>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</si>
  <si>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</si>
  <si>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</si>
  <si>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</si>
  <si>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</si>
  <si>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</si>
  <si>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</si>
  <si>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</si>
  <si>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</si>
  <si>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</si>
  <si>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</si>
  <si>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</si>
  <si>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</si>
  <si>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</si>
  <si>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</si>
  <si>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</si>
  <si>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</si>
  <si>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</si>
  <si>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</si>
  <si>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</si>
  <si>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</si>
  <si>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</si>
  <si>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</si>
  <si>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</si>
  <si>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</si>
  <si>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</si>
  <si>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</si>
  <si>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</si>
  <si>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</si>
  <si>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</si>
  <si>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</si>
  <si>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</si>
  <si>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</si>
  <si>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</si>
  <si>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</si>
  <si>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</si>
  <si>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</si>
  <si>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</si>
  <si>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</si>
  <si>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</si>
  <si>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</si>
  <si>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</si>
  <si>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</si>
  <si>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</si>
  <si>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</si>
  <si>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</si>
  <si>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</si>
  <si>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</si>
  <si>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</si>
  <si>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</si>
  <si>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</si>
  <si>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</si>
  <si>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</si>
  <si>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</si>
  <si>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</si>
  <si>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</si>
  <si>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</si>
  <si>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</si>
  <si>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</si>
  <si>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</si>
  <si>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</si>
  <si>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</si>
  <si>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</si>
  <si>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</si>
  <si>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</si>
  <si>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</si>
  <si>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</si>
  <si>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</si>
  <si>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</si>
  <si>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</si>
  <si>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</si>
  <si>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</si>
  <si>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</si>
  <si>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</si>
  <si>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</si>
  <si>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</si>
  <si>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</si>
  <si>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</si>
  <si>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</si>
  <si>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</si>
  <si>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</si>
  <si>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</si>
  <si>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</si>
  <si>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</si>
  <si>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</si>
  <si>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</si>
  <si>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</si>
  <si>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</si>
  <si>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</si>
  <si>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</si>
  <si>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</si>
  <si>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</si>
  <si>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</si>
  <si>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</si>
  <si>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</si>
  <si>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</si>
  <si>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</si>
  <si>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</si>
  <si>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</si>
  <si>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</si>
  <si>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</si>
  <si>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</si>
  <si>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</si>
  <si>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</si>
  <si>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</si>
  <si>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</si>
  <si>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</si>
  <si>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</si>
  <si>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</si>
  <si>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</si>
  <si>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</si>
  <si>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</si>
  <si>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</si>
  <si>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</si>
  <si>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</si>
  <si>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</si>
  <si>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</si>
  <si>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</si>
  <si>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</si>
  <si>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</si>
  <si>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</si>
  <si>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</si>
  <si>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</si>
  <si>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</si>
  <si>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</si>
  <si>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</si>
  <si>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</si>
  <si>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</si>
  <si>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</si>
  <si>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</si>
  <si>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</si>
  <si>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</si>
  <si>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</si>
  <si>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</si>
  <si>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</si>
  <si>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</si>
  <si>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</si>
  <si>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</si>
  <si>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</si>
  <si>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</si>
  <si>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</si>
  <si>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</si>
  <si>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</si>
  <si>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</si>
  <si>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</si>
  <si>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</si>
  <si>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</si>
  <si>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</si>
  <si>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</si>
  <si>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</si>
  <si>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</si>
  <si>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</si>
  <si>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</si>
  <si>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</si>
  <si>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</si>
  <si>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</si>
  <si>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</si>
  <si>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</si>
  <si>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</si>
  <si>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</si>
  <si>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</si>
  <si>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</si>
  <si>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</si>
  <si>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</si>
  <si>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</si>
  <si>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</si>
  <si>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</si>
  <si>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</si>
  <si>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</si>
  <si>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</si>
  <si>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</si>
  <si>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</si>
  <si>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</si>
  <si>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</si>
  <si>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</si>
  <si>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</si>
  <si>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</si>
  <si>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</si>
  <si>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</si>
  <si>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</si>
  <si>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</si>
  <si>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</si>
  <si>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</si>
  <si>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</si>
  <si>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</si>
  <si>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</si>
  <si>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</si>
  <si>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</si>
  <si>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</si>
  <si>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</si>
  <si>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</si>
  <si>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</si>
  <si>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</si>
  <si>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</si>
  <si>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</si>
  <si>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</si>
  <si>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</si>
  <si>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</si>
  <si>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</si>
  <si>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</si>
  <si>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</si>
  <si>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</si>
  <si>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</si>
  <si>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</si>
  <si>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</si>
  <si>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</si>
  <si>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</si>
  <si>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</si>
  <si>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</si>
  <si>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</si>
  <si>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</si>
  <si>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</si>
  <si>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</si>
  <si>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</si>
  <si>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</si>
  <si>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</si>
  <si>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</si>
  <si>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</si>
  <si>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</si>
  <si>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</si>
  <si>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</si>
  <si>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</si>
  <si>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</si>
  <si>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</si>
  <si>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</si>
  <si>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</si>
  <si>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</si>
  <si>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</si>
  <si>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</si>
  <si>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</si>
  <si>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</si>
  <si>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</si>
  <si>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</si>
  <si>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</si>
  <si>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</si>
  <si>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</si>
  <si>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</si>
  <si>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</si>
  <si>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</si>
  <si>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</si>
  <si>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</si>
  <si>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</si>
  <si>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</si>
  <si>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</si>
  <si>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</si>
  <si>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</si>
  <si>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</si>
  <si>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</si>
  <si>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</si>
  <si>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</si>
  <si>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</si>
  <si>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</si>
  <si>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</si>
  <si>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</si>
  <si>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</si>
  <si>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</si>
  <si>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</si>
  <si>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</si>
  <si>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</si>
  <si>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</si>
  <si>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</si>
  <si>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</si>
  <si>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</si>
  <si>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</si>
  <si>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</si>
  <si>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</si>
  <si>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</si>
  <si>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</si>
  <si>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</si>
  <si>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</si>
  <si>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</si>
  <si>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</si>
  <si>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</si>
  <si>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</si>
  <si>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</si>
  <si>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</si>
  <si>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</si>
  <si>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</si>
  <si>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</si>
  <si>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</si>
  <si>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</si>
  <si>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</si>
  <si>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</si>
  <si>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</si>
  <si>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</si>
  <si>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</si>
  <si>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</si>
  <si>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</si>
  <si>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</si>
  <si>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</si>
  <si>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</si>
  <si>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</si>
  <si>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</si>
  <si>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</si>
  <si>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</si>
  <si>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</si>
  <si>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</si>
  <si>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</si>
  <si>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</si>
  <si>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</si>
  <si>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</si>
  <si>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</si>
  <si>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</si>
  <si>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</si>
  <si>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</si>
  <si>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</si>
  <si>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</si>
  <si>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</si>
  <si>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</si>
  <si>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</si>
  <si>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</si>
  <si>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</si>
  <si>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</si>
  <si>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</si>
  <si>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</si>
  <si>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</si>
  <si>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</si>
  <si>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</si>
  <si>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</si>
  <si>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</si>
  <si>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</si>
  <si>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</si>
  <si>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</si>
  <si>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</si>
  <si>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</si>
  <si>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</si>
  <si>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</si>
  <si>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</si>
  <si>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</si>
  <si>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</si>
  <si>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</si>
  <si>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</si>
  <si>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</si>
  <si>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</si>
  <si>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</si>
  <si>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</si>
  <si>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</si>
  <si>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</si>
  <si>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</si>
  <si>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</si>
  <si>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</si>
  <si>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</si>
  <si>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</si>
  <si>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</si>
  <si>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</si>
  <si>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</si>
  <si>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</si>
  <si>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</si>
  <si>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</si>
  <si>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</si>
  <si>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</si>
  <si>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</si>
  <si>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</si>
  <si>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</si>
  <si>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</si>
  <si>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</si>
  <si>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</si>
  <si>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</si>
  <si>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</si>
  <si>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</si>
  <si>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</si>
  <si>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</si>
  <si>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</si>
  <si>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</si>
  <si>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</si>
  <si>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</si>
  <si>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</si>
  <si>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</si>
  <si>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</si>
  <si>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</si>
  <si>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</si>
  <si>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</si>
  <si>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</si>
  <si>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</si>
  <si>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</si>
  <si>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</si>
  <si>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</si>
  <si>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</si>
  <si>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</si>
  <si>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</si>
  <si>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</si>
  <si>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</si>
  <si>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</si>
  <si>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</si>
  <si>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</si>
  <si>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</si>
  <si>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</si>
  <si>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</si>
  <si>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</si>
  <si>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</si>
  <si>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</si>
  <si>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</si>
  <si>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</si>
  <si>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</si>
  <si>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</si>
  <si>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</si>
  <si>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</si>
  <si>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</si>
  <si>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</si>
  <si>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</si>
  <si>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</si>
  <si>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</si>
  <si>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</si>
  <si>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</si>
  <si>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</si>
  <si>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</si>
  <si>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</si>
  <si>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</si>
  <si>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</si>
  <si>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</si>
  <si>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</si>
  <si>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</si>
  <si>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</si>
  <si>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</si>
  <si>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</si>
  <si>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</si>
  <si>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</si>
  <si>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</si>
  <si>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</si>
  <si>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</si>
  <si>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</si>
  <si>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</si>
  <si>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</si>
  <si>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</si>
  <si>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</si>
  <si>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</si>
  <si>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</si>
  <si>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</si>
  <si>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</si>
  <si>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</si>
  <si>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</si>
  <si>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</si>
  <si>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</si>
  <si>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</si>
  <si>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</si>
  <si>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</si>
  <si>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</si>
  <si>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</si>
  <si>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</si>
  <si>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</si>
  <si>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</si>
  <si>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</si>
  <si>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</si>
  <si>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</si>
  <si>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</si>
  <si>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</si>
  <si>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</si>
  <si>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</si>
  <si>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</si>
  <si>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</si>
  <si>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</si>
  <si>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</si>
  <si>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</si>
  <si>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</si>
  <si>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</si>
  <si>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</si>
  <si>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</si>
  <si>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</si>
  <si>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</si>
  <si>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</si>
  <si>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</si>
  <si>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</si>
  <si>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</si>
  <si>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</si>
  <si>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</si>
  <si>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</si>
  <si>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</si>
  <si>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</si>
  <si>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</si>
  <si>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</si>
  <si>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</si>
  <si>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</si>
  <si>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</si>
  <si>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</si>
  <si>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</si>
  <si>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</si>
  <si>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</si>
  <si>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</si>
  <si>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</si>
  <si>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</si>
  <si>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</si>
  <si>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</si>
  <si>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</si>
  <si>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</si>
  <si>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</si>
  <si>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</si>
  <si>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</si>
  <si>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</si>
  <si>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</si>
  <si>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</si>
  <si>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</si>
  <si>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</si>
  <si>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</si>
  <si>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</si>
  <si>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</si>
  <si>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</si>
  <si>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</si>
  <si>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</si>
  <si>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</si>
  <si>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</si>
  <si>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</si>
  <si>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</si>
  <si>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</si>
  <si>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</si>
  <si>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</si>
  <si>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</si>
  <si>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</si>
  <si>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</si>
  <si>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</si>
  <si>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</si>
  <si>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</si>
  <si>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</si>
  <si>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</si>
  <si>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</si>
  <si>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</si>
  <si>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</si>
  <si>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</si>
  <si>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</si>
  <si>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</si>
  <si>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</si>
  <si>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</si>
  <si>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</si>
  <si>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</si>
  <si>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</si>
  <si>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</si>
  <si>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</si>
  <si>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</si>
  <si>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</si>
  <si>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</si>
  <si>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</si>
  <si>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</si>
  <si>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</si>
  <si>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</si>
  <si>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</si>
  <si>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</si>
  <si>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</si>
  <si>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</si>
  <si>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</si>
  <si>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</si>
  <si>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</si>
  <si>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</si>
  <si>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</si>
  <si>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</si>
  <si>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</si>
  <si>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</si>
  <si>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</si>
  <si>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</si>
  <si>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</si>
  <si>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</si>
  <si>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</si>
  <si>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</si>
  <si>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</si>
  <si>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</si>
  <si>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</si>
  <si>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</si>
  <si>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</si>
  <si>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</si>
  <si>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</si>
  <si>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</si>
  <si>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</si>
  <si>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</si>
  <si>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</si>
  <si>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</si>
  <si>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</si>
  <si>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</si>
  <si>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</si>
  <si>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</si>
  <si>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</si>
  <si>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</si>
  <si>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</si>
  <si>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</si>
  <si>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</si>
  <si>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</si>
  <si>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</si>
  <si>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</si>
  <si>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</si>
  <si>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</si>
  <si>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</si>
  <si>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</si>
  <si>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</si>
  <si>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</si>
  <si>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</si>
  <si>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</si>
  <si>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</si>
  <si>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</si>
  <si>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</si>
  <si>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</si>
  <si>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</si>
  <si>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</si>
  <si>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</si>
  <si>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</si>
  <si>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</si>
  <si>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</si>
  <si>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</si>
  <si>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</si>
  <si>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</si>
  <si>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</si>
  <si>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</si>
  <si>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</si>
  <si>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</si>
  <si>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</si>
  <si>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</si>
  <si>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</si>
  <si>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</si>
  <si>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</si>
  <si>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</si>
  <si>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</si>
  <si>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</si>
  <si>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</si>
  <si>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</si>
  <si>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</si>
  <si>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</si>
  <si>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</si>
  <si>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</si>
  <si>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</si>
  <si>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</si>
  <si>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</si>
  <si>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</si>
  <si>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</si>
  <si>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</si>
  <si>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</si>
  <si>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</si>
  <si>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</si>
  <si>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</si>
  <si>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</si>
  <si>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</si>
  <si>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</si>
  <si>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</si>
  <si>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</si>
  <si>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</si>
  <si>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</si>
  <si>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</si>
  <si>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</si>
  <si>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</si>
  <si>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</si>
  <si>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</si>
  <si>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</si>
  <si>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</si>
  <si>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</si>
  <si>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</si>
  <si>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</si>
  <si>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</si>
  <si>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</si>
  <si>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</si>
  <si>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</si>
  <si>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</si>
  <si>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</si>
  <si>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</si>
  <si>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</si>
  <si>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</si>
  <si>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</si>
  <si>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</si>
  <si>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</si>
  <si>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</si>
  <si>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</si>
  <si>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</si>
  <si>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</si>
  <si>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</si>
  <si>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</si>
  <si>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</si>
  <si>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</si>
  <si>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</si>
  <si>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</si>
  <si>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</si>
  <si>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</si>
  <si>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</si>
  <si>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</si>
  <si>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</si>
  <si>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</si>
  <si>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</si>
  <si>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</si>
  <si>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</si>
  <si>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</si>
  <si>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</si>
  <si>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</si>
  <si>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</si>
  <si>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</si>
  <si>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</si>
  <si>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</si>
  <si>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</si>
  <si>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</si>
  <si>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</si>
  <si>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</si>
  <si>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</si>
  <si>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</si>
  <si>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</si>
  <si>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</si>
  <si>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</si>
  <si>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</si>
  <si>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</si>
  <si>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</si>
  <si>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</si>
  <si>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</si>
  <si>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</si>
  <si>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</si>
  <si>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</si>
  <si>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</si>
  <si>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</si>
  <si>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</si>
  <si>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</si>
  <si>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</si>
  <si>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</si>
  <si>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</si>
  <si>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</si>
  <si>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</si>
  <si>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</si>
  <si>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</si>
  <si>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</si>
  <si>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</si>
  <si>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</si>
  <si>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</si>
  <si>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</si>
  <si>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</si>
  <si>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</si>
  <si>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</si>
  <si>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</si>
  <si>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</si>
  <si>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</si>
  <si>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</si>
  <si>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</si>
  <si>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</si>
  <si>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</si>
  <si>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</si>
  <si>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</si>
  <si>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</si>
  <si>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</si>
  <si>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</si>
  <si>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</si>
  <si>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</si>
  <si>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</si>
  <si>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</si>
  <si>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</si>
  <si>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</si>
  <si>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</si>
  <si>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</si>
  <si>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</si>
  <si>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</si>
  <si>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</si>
  <si>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</si>
  <si>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</si>
  <si>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</si>
  <si>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</si>
  <si>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</si>
  <si>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</si>
  <si>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</si>
  <si>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</si>
  <si>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</si>
  <si>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</si>
  <si>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</si>
  <si>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</si>
  <si>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</si>
  <si>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</si>
  <si>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</si>
  <si>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</si>
  <si>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</si>
  <si>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</si>
  <si>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</si>
  <si>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</si>
  <si>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</si>
  <si>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</si>
  <si>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</si>
  <si>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</si>
  <si>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</si>
  <si>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</si>
  <si>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</si>
  <si>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</si>
  <si>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</si>
  <si>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</si>
  <si>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</si>
  <si>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</si>
  <si>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</si>
  <si>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</si>
  <si>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</si>
  <si>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</si>
  <si>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</si>
  <si>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</si>
  <si>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</si>
  <si>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</si>
  <si>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</si>
  <si>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</si>
  <si>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</si>
  <si>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</si>
  <si>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</si>
  <si>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</si>
  <si>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</si>
  <si>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</si>
  <si>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</si>
  <si>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</si>
  <si>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</si>
  <si>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</si>
  <si>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</si>
  <si>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</si>
  <si>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</si>
  <si>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</si>
  <si>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</si>
  <si>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</si>
  <si>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</si>
  <si>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</si>
  <si>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</si>
  <si>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</si>
  <si>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</si>
  <si>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</si>
  <si>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</si>
  <si>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</si>
  <si>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</si>
  <si>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</si>
  <si>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</si>
  <si>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</si>
  <si>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</si>
  <si>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</si>
  <si>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</si>
  <si>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</si>
  <si>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</si>
  <si>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</si>
  <si>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</si>
  <si>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</si>
  <si>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</si>
  <si>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</si>
  <si>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</si>
  <si>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</si>
  <si>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</si>
  <si>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</si>
  <si>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</si>
  <si>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</si>
  <si>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</si>
  <si>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</si>
  <si>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</si>
  <si>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</si>
  <si>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</si>
  <si>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</si>
  <si>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</si>
  <si>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</si>
  <si>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</si>
  <si>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</si>
  <si>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</si>
  <si>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</si>
  <si>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</si>
  <si>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</si>
  <si>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</si>
  <si>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</si>
  <si>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</si>
  <si>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</si>
  <si>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</si>
  <si>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</si>
  <si>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</si>
  <si>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</si>
  <si>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</si>
  <si>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</si>
  <si>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</si>
  <si>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</si>
  <si>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</si>
  <si>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</si>
  <si>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</si>
  <si>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</si>
  <si>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</si>
  <si>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</si>
  <si>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</si>
  <si>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</si>
  <si>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</si>
  <si>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</si>
  <si>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</si>
  <si>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</si>
  <si>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</si>
  <si>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</si>
  <si>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</si>
  <si>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</si>
  <si>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</si>
  <si>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</si>
  <si>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</si>
  <si>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</si>
  <si>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</si>
  <si>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</si>
  <si>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</si>
  <si>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</si>
  <si>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</si>
  <si>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</si>
  <si>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</si>
  <si>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</si>
  <si>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</si>
  <si>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</si>
  <si>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</si>
  <si>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</si>
  <si>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</si>
  <si>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</si>
  <si>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</si>
  <si>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</si>
  <si>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</si>
  <si>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</si>
  <si>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</si>
  <si>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</si>
  <si>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</si>
  <si>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</si>
  <si>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</si>
  <si>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</si>
  <si>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</si>
  <si>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</si>
  <si>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</si>
  <si>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</si>
  <si>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</si>
  <si>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</si>
  <si>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</si>
  <si>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</si>
  <si>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</si>
  <si>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</si>
  <si>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</si>
  <si>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</si>
  <si>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</si>
  <si>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</si>
  <si>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</si>
  <si>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</si>
  <si>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</si>
  <si>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</si>
  <si>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</si>
  <si>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</si>
  <si>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</si>
  <si>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</si>
  <si>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</si>
  <si>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</si>
  <si>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</si>
  <si>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</si>
  <si>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</si>
  <si>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</si>
  <si>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</si>
  <si>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</si>
  <si>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</si>
  <si>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</si>
  <si>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</si>
  <si>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</si>
  <si>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</si>
  <si>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</si>
  <si>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</si>
  <si>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</si>
  <si>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</si>
  <si>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</si>
  <si>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</si>
  <si>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</si>
  <si>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</si>
  <si>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</si>
  <si>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</si>
  <si>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</si>
  <si>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</si>
  <si>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</si>
  <si>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</si>
  <si>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</si>
  <si>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</si>
  <si>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</si>
  <si>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</si>
  <si>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</si>
  <si>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</si>
  <si>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</si>
  <si>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</si>
  <si>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</si>
  <si>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</si>
  <si>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</si>
  <si>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</si>
  <si>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</si>
  <si>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</si>
  <si>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</si>
  <si>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</si>
  <si>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</si>
  <si>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</si>
  <si>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</si>
  <si>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</si>
  <si>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</si>
  <si>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</si>
  <si>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</si>
  <si>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</si>
  <si>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</si>
  <si>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</si>
  <si>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</si>
  <si>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</si>
  <si>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</si>
  <si>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</si>
  <si>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</si>
  <si>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</si>
  <si>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</si>
  <si>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</si>
  <si>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</si>
  <si>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</si>
  <si>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</si>
  <si>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</si>
  <si>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</si>
  <si>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</si>
  <si>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</si>
  <si>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</si>
  <si>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</si>
  <si>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</si>
  <si>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</si>
  <si>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</si>
  <si>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</si>
  <si>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</si>
  <si>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</si>
  <si>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</si>
  <si>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</si>
  <si>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</si>
  <si>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</si>
  <si>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</si>
  <si>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</si>
  <si>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</si>
  <si>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</si>
  <si>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</si>
  <si>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</si>
  <si>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</si>
  <si>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</si>
  <si>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</si>
  <si>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</si>
  <si>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</si>
  <si>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</si>
  <si>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</si>
  <si>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</si>
  <si>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</si>
  <si>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</si>
  <si>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</si>
  <si>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</si>
  <si>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</si>
  <si>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</si>
  <si>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</si>
  <si>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</si>
  <si>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</si>
  <si>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</si>
  <si>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</si>
  <si>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</si>
  <si>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</si>
  <si>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</si>
  <si>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</si>
  <si>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</si>
  <si>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</si>
  <si>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</si>
  <si>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</si>
  <si>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</si>
  <si>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</si>
  <si>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</si>
  <si>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</si>
  <si>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</si>
  <si>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</si>
  <si>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</si>
  <si>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</si>
  <si>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</si>
  <si>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</si>
  <si>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</si>
  <si>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</si>
  <si>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</si>
  <si>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</si>
  <si>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</si>
  <si>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</si>
  <si>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</si>
  <si>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</si>
  <si>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</si>
  <si>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</si>
  <si>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</si>
  <si>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</si>
  <si>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</si>
  <si>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</si>
  <si>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</si>
  <si>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</si>
  <si>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</si>
  <si>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</si>
  <si>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</si>
  <si>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</si>
  <si>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</si>
  <si>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</si>
  <si>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</si>
  <si>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</si>
  <si>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</si>
  <si>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</si>
  <si>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</si>
  <si>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</si>
  <si>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</si>
  <si>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</si>
  <si>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</si>
  <si>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</si>
  <si>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</si>
  <si>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</si>
  <si>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</si>
  <si>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</si>
  <si>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</si>
  <si>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</si>
  <si>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</si>
  <si>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</si>
  <si>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</si>
  <si>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</si>
  <si>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</si>
  <si>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</si>
  <si>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</si>
  <si>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</si>
  <si>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</si>
  <si>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</si>
  <si>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</si>
  <si>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</si>
  <si>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</si>
  <si>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</si>
  <si>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</si>
  <si>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</si>
  <si>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</si>
  <si>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</si>
  <si>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</si>
  <si>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</si>
  <si>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</si>
  <si>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</si>
  <si>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</si>
  <si>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</si>
  <si>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</si>
  <si>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</si>
  <si>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</si>
  <si>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</si>
  <si>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</si>
  <si>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</si>
  <si>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</si>
  <si>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</si>
  <si>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</si>
  <si>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</si>
  <si>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</si>
  <si>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</si>
  <si>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</si>
  <si>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</si>
  <si>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</si>
  <si>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</si>
  <si>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</si>
  <si>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</si>
  <si>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</si>
  <si>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</si>
  <si>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</si>
  <si>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</si>
  <si>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</si>
  <si>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</si>
  <si>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</si>
  <si>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</si>
  <si>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</si>
  <si>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</si>
  <si>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</si>
  <si>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</si>
  <si>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</si>
  <si>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</si>
  <si>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</si>
  <si>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</si>
  <si>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</si>
  <si>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</si>
  <si>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</si>
  <si>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</si>
  <si>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</si>
  <si>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</si>
  <si>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</si>
  <si>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</si>
  <si>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</si>
  <si>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</si>
  <si>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</si>
  <si>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</si>
  <si>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</si>
  <si>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</si>
  <si>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</si>
  <si>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</si>
  <si>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</si>
  <si>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</si>
  <si>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</si>
  <si>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</si>
  <si>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</si>
  <si>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</si>
  <si>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</si>
  <si>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</si>
  <si>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</si>
  <si>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</si>
  <si>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</si>
  <si>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</si>
  <si>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</si>
  <si>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</si>
  <si>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</si>
  <si>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</si>
  <si>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</si>
  <si>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</si>
  <si>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</si>
  <si>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</si>
  <si>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</si>
  <si>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</si>
  <si>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</si>
  <si>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</si>
  <si>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</si>
  <si>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</si>
  <si>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</si>
  <si>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</si>
  <si>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</si>
  <si>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</si>
  <si>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</si>
  <si>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</si>
  <si>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</si>
  <si>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</si>
  <si>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</si>
  <si>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</si>
  <si>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</si>
  <si>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</si>
  <si>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</si>
  <si>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</si>
  <si>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</si>
  <si>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</si>
  <si>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</si>
  <si>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</si>
  <si>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</si>
  <si>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</si>
  <si>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</si>
  <si>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</si>
  <si>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</si>
  <si>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</si>
  <si>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</si>
  <si>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</si>
  <si>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</si>
  <si>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</si>
  <si>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</si>
  <si>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</si>
  <si>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</si>
  <si>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</si>
  <si>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</si>
  <si>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</si>
  <si>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</si>
  <si>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</si>
  <si>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</si>
  <si>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</si>
  <si>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</si>
  <si>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</si>
  <si>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</si>
  <si>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</si>
  <si>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</si>
  <si>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</si>
  <si>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</si>
  <si>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</si>
  <si>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</si>
  <si>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</si>
  <si>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</si>
  <si>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</si>
  <si>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</si>
  <si>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</si>
  <si>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</si>
  <si>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</si>
  <si>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</si>
  <si>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</si>
  <si>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</si>
  <si>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</si>
  <si>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</si>
  <si>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</si>
  <si>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</si>
  <si>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</si>
  <si>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</si>
  <si>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</si>
  <si>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</si>
  <si>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</si>
  <si>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</si>
  <si>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</si>
  <si>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</si>
  <si>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</si>
  <si>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</si>
  <si>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</si>
  <si>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</si>
  <si>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</si>
  <si>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</si>
  <si>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</si>
  <si>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</si>
  <si>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</si>
  <si>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</si>
  <si>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</si>
  <si>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</si>
  <si>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</si>
  <si>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</si>
  <si>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</si>
  <si>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</si>
  <si>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</si>
  <si>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</si>
  <si>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</si>
  <si>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</si>
  <si>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</si>
  <si>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</si>
  <si>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</si>
  <si>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</si>
  <si>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</si>
  <si>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</si>
  <si>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</si>
  <si>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</si>
  <si>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</si>
  <si>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</si>
  <si>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</si>
  <si>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</si>
  <si>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</si>
  <si>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</si>
  <si>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</si>
  <si>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</si>
  <si>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</si>
  <si>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</si>
  <si>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</si>
  <si>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</si>
  <si>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</si>
  <si>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</si>
  <si>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</si>
  <si>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</si>
  <si>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</si>
  <si>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</si>
  <si>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</si>
  <si>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</si>
  <si>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</si>
  <si>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</si>
  <si>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</si>
  <si>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</si>
  <si>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</si>
  <si>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</si>
  <si>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</si>
  <si>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</si>
  <si>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</si>
  <si>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</si>
  <si>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</si>
  <si>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</si>
  <si>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</si>
  <si>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</si>
  <si>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</si>
  <si>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</si>
  <si>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</si>
  <si>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</si>
  <si>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</si>
  <si>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</si>
  <si>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</si>
  <si>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</si>
  <si>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</si>
  <si>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</si>
  <si>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</si>
  <si>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</si>
  <si>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</si>
  <si>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</si>
  <si>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</si>
  <si>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</si>
  <si>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</si>
  <si>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</si>
  <si>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</si>
  <si>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</si>
  <si>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</si>
  <si>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</si>
  <si>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</si>
  <si>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</si>
  <si>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</si>
  <si>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</si>
  <si>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</si>
  <si>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</si>
  <si>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</si>
  <si>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</si>
  <si>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</si>
  <si>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</si>
  <si>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</si>
  <si>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</si>
  <si>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</si>
  <si>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</si>
  <si>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</si>
  <si>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</si>
  <si>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</si>
  <si>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</si>
  <si>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</si>
  <si>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</si>
  <si>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</si>
  <si>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</si>
  <si>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</si>
  <si>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</si>
  <si>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</si>
  <si>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</si>
  <si>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</si>
  <si>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</si>
  <si>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</si>
  <si>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</si>
  <si>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</si>
  <si>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</si>
  <si>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</si>
  <si>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</si>
  <si>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</si>
  <si>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</si>
  <si>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</si>
  <si>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</si>
  <si>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</si>
  <si>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</si>
  <si>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</si>
  <si>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</si>
  <si>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</si>
  <si>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</si>
  <si>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</si>
  <si>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</si>
  <si>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</si>
  <si>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</si>
  <si>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</si>
  <si>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</si>
  <si>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</si>
  <si>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</si>
  <si>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</si>
  <si>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</si>
  <si>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</si>
  <si>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</si>
  <si>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</si>
  <si>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</si>
  <si>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</si>
  <si>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</si>
  <si>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</si>
  <si>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</si>
  <si>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</si>
  <si>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</si>
  <si>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</si>
  <si>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</si>
  <si>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</si>
  <si>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</si>
  <si>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</si>
  <si>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</si>
  <si>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</si>
  <si>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</si>
  <si>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</si>
  <si>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</si>
  <si>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</si>
  <si>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</si>
  <si>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</si>
  <si>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</si>
  <si>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</si>
  <si>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</si>
  <si>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</si>
  <si>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</si>
  <si>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</si>
  <si>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</si>
  <si>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</si>
  <si>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</si>
  <si>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</si>
  <si>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</si>
  <si>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</si>
  <si>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</si>
  <si>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</si>
  <si>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</si>
  <si>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</si>
  <si>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</si>
  <si>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</si>
  <si>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</si>
  <si>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</si>
  <si>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</si>
  <si>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</si>
  <si>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</si>
  <si>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</si>
  <si>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</si>
  <si>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</si>
  <si>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</si>
  <si>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</si>
  <si>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</si>
  <si>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</si>
  <si>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</si>
  <si>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</si>
  <si>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</si>
  <si>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</si>
  <si>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</si>
  <si>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</si>
  <si>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</si>
  <si>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</si>
  <si>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</si>
  <si>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</si>
  <si>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</si>
  <si>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</si>
  <si>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</si>
  <si>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</si>
  <si>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</si>
  <si>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</si>
  <si>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</si>
  <si>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</si>
  <si>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</si>
  <si>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</si>
  <si>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</si>
  <si>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</si>
  <si>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</si>
  <si>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</si>
  <si>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</si>
  <si>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</si>
  <si>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</si>
  <si>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</si>
  <si>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</si>
  <si>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</si>
  <si>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</si>
  <si>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</si>
  <si>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</si>
  <si>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</si>
  <si>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</si>
  <si>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</si>
  <si>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</si>
  <si>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</si>
  <si>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</si>
  <si>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</si>
  <si>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</si>
  <si>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</si>
  <si>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</si>
  <si>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</si>
  <si>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</si>
  <si>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</si>
  <si>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</si>
  <si>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</si>
  <si>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</si>
  <si>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</si>
  <si>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</si>
  <si>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</si>
  <si>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</si>
  <si>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</si>
  <si>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</si>
  <si>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</si>
  <si>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</si>
  <si>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</si>
  <si>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</si>
  <si>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</si>
  <si>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</si>
  <si>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</si>
  <si>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</si>
  <si>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</si>
  <si>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</si>
  <si>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</si>
  <si>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</si>
  <si>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</si>
  <si>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</si>
  <si>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</si>
  <si>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</si>
  <si>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</si>
  <si>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</si>
  <si>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</si>
  <si>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</si>
  <si>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</si>
  <si>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</si>
  <si>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</si>
  <si>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</si>
  <si>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</si>
  <si>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</si>
  <si>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</si>
  <si>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</si>
  <si>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</si>
  <si>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</si>
  <si>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</si>
  <si>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</si>
  <si>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</si>
  <si>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</si>
  <si>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</si>
  <si>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</si>
  <si>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</si>
  <si>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</si>
  <si>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</si>
  <si>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</si>
  <si>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</si>
  <si>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</si>
  <si>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</si>
  <si>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</si>
  <si>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</si>
  <si>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</si>
  <si>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</si>
  <si>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</si>
  <si>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</si>
  <si>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</si>
  <si>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</si>
  <si>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</si>
  <si>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</si>
  <si>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</si>
  <si>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</si>
  <si>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</si>
  <si>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</si>
  <si>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</si>
  <si>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</si>
  <si>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</si>
  <si>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</si>
  <si>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</si>
  <si>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</si>
  <si>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</si>
  <si>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</si>
  <si>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</si>
  <si>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</si>
  <si>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</si>
  <si>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</si>
  <si>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</si>
  <si>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</si>
  <si>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</si>
  <si>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</si>
  <si>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</si>
  <si>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</si>
  <si>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</si>
  <si>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</si>
  <si>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</si>
  <si>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</si>
  <si>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</si>
  <si>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</si>
  <si>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</si>
  <si>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</si>
  <si>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</si>
  <si>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</si>
  <si>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</si>
  <si>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</si>
  <si>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</si>
  <si>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</si>
  <si>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</si>
  <si>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</si>
  <si>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</si>
  <si>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</si>
  <si>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</si>
  <si>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</si>
  <si>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</si>
  <si>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</si>
  <si>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</si>
  <si>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</si>
  <si>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</si>
  <si>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</si>
  <si>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</si>
  <si>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</si>
  <si>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</si>
  <si>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</si>
  <si>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</si>
  <si>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</si>
  <si>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</si>
  <si>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</si>
  <si>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</si>
  <si>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</si>
  <si>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</si>
  <si>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</si>
  <si>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</si>
  <si>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</si>
  <si>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</si>
  <si>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</si>
  <si>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</si>
  <si>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</si>
  <si>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</si>
  <si>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</si>
  <si>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</si>
  <si>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</si>
  <si>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</si>
  <si>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</si>
  <si>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</si>
  <si>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</si>
  <si>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</si>
  <si>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</si>
  <si>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</si>
  <si>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</si>
  <si>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</si>
  <si>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</si>
  <si>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</si>
  <si>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</si>
  <si>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</si>
  <si>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</si>
  <si>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</si>
  <si>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</si>
  <si>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</si>
  <si>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</si>
  <si>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</si>
  <si>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</si>
  <si>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</si>
  <si>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</si>
  <si>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</si>
  <si>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</si>
  <si>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</si>
  <si>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</si>
  <si>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</si>
  <si>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</si>
  <si>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</si>
  <si>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</si>
  <si>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</si>
  <si>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</si>
  <si>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</si>
  <si>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</si>
  <si>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</si>
  <si>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</si>
  <si>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</si>
  <si>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</si>
  <si>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</si>
  <si>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</si>
  <si>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</si>
  <si>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</si>
  <si>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</si>
  <si>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</si>
  <si>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</si>
  <si>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</si>
  <si>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</si>
  <si>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</si>
  <si>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</si>
  <si>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</si>
  <si>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</si>
  <si>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</si>
  <si>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</si>
  <si>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</si>
  <si>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</si>
  <si>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</si>
  <si>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</si>
  <si>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</si>
  <si>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</si>
  <si>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</si>
  <si>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</si>
  <si>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</si>
  <si>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</si>
  <si>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</si>
  <si>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</si>
  <si>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</si>
  <si>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</si>
  <si>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</si>
  <si>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</si>
  <si>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</si>
  <si>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</si>
  <si>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</si>
  <si>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</si>
  <si>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</si>
  <si>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</si>
  <si>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</si>
  <si>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</si>
  <si>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</si>
  <si>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</si>
  <si>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</si>
  <si>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</si>
  <si>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</si>
  <si>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</si>
  <si>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</si>
  <si>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</si>
  <si>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</si>
  <si>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</si>
  <si>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</si>
  <si>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</si>
  <si>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</si>
  <si>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</si>
  <si>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</si>
  <si>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</si>
  <si>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</si>
  <si>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</si>
  <si>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</si>
  <si>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</si>
  <si>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</si>
  <si>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</si>
  <si>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</si>
  <si>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</si>
  <si>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</si>
  <si>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</si>
  <si>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</si>
  <si>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</si>
  <si>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</si>
  <si>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</si>
  <si>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</si>
  <si>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</si>
  <si>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</si>
  <si>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</si>
  <si>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</si>
  <si>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</si>
  <si>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</si>
  <si>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</si>
  <si>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</si>
  <si>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</si>
  <si>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</si>
  <si>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</si>
  <si>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</si>
  <si>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</si>
  <si>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</si>
  <si>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</si>
  <si>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</si>
  <si>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</si>
  <si>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</si>
  <si>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</si>
  <si>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</si>
  <si>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</si>
  <si>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</si>
  <si>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</si>
  <si>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</si>
  <si>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</si>
  <si>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</si>
  <si>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</si>
  <si>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</si>
  <si>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</si>
  <si>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</si>
  <si>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</si>
  <si>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</si>
  <si>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</si>
  <si>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</si>
  <si>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</si>
  <si>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</si>
  <si>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</si>
  <si>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</si>
  <si>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</si>
  <si>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</si>
  <si>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</si>
  <si>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</si>
  <si>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</si>
  <si>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</si>
  <si>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</si>
  <si>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</si>
  <si>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</si>
  <si>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</si>
  <si>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</si>
  <si>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</si>
  <si>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</si>
  <si>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</si>
  <si>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</si>
  <si>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</si>
  <si>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</si>
  <si>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</si>
  <si>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</si>
  <si>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</si>
  <si>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</si>
  <si>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</si>
  <si>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</si>
  <si>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</si>
  <si>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</si>
  <si>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</si>
  <si>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</si>
  <si>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</si>
  <si>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</si>
  <si>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</si>
  <si>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</si>
  <si>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</si>
  <si>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</si>
  <si>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</si>
  <si>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</si>
  <si>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</si>
  <si>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</si>
  <si>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</si>
  <si>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</si>
  <si>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</si>
  <si>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</si>
  <si>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</si>
  <si>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</si>
  <si>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</si>
  <si>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</si>
  <si>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</si>
  <si>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</si>
  <si>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</si>
  <si>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</si>
  <si>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</si>
  <si>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</si>
  <si>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</si>
  <si>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</si>
  <si>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</si>
  <si>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</si>
  <si>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</si>
  <si>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</si>
  <si>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</si>
  <si>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</si>
  <si>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</si>
  <si>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</si>
  <si>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</si>
  <si>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</si>
  <si>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</si>
  <si>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</si>
  <si>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</si>
  <si>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</si>
  <si>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</si>
  <si>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</si>
  <si>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</si>
  <si>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</si>
  <si>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</si>
  <si>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</si>
  <si>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</si>
  <si>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</si>
  <si>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</si>
  <si>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</si>
  <si>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</si>
  <si>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</si>
  <si>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</si>
  <si>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</si>
  <si>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</si>
  <si>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</si>
  <si>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</si>
  <si>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</si>
  <si>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</si>
  <si>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</si>
  <si>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</si>
  <si>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</si>
  <si>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</si>
  <si>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</si>
  <si>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</si>
  <si>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</si>
  <si>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</si>
  <si>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</si>
  <si>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</si>
  <si>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</si>
  <si>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</si>
  <si>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</si>
  <si>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</si>
  <si>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</si>
  <si>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</si>
  <si>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</si>
  <si>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</si>
  <si>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</si>
  <si>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</si>
  <si>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</si>
  <si>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</si>
  <si>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</si>
  <si>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</si>
  <si>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</si>
  <si>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</si>
  <si>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</si>
  <si>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</si>
  <si>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</si>
  <si>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</si>
  <si>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</si>
  <si>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</si>
  <si>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</si>
  <si>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</si>
  <si>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</si>
  <si>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</si>
  <si>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</si>
  <si>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</si>
  <si>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</si>
  <si>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</si>
  <si>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</si>
  <si>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</si>
  <si>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</si>
  <si>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</si>
  <si>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</si>
  <si>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</si>
  <si>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</si>
  <si>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</si>
  <si>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</si>
  <si>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</si>
  <si>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</si>
  <si>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</si>
  <si>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</si>
  <si>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</si>
  <si>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</si>
  <si>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</si>
  <si>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</si>
  <si>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</si>
  <si>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</si>
  <si>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</si>
  <si>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</si>
  <si>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</si>
  <si>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</si>
  <si>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</si>
  <si>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</si>
  <si>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</si>
  <si>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</si>
  <si>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</si>
  <si>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</si>
  <si>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</si>
  <si>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</si>
  <si>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</si>
  <si>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</si>
  <si>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</si>
  <si>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</si>
  <si>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</si>
  <si>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</si>
  <si>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</si>
  <si>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</si>
  <si>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</si>
  <si>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</si>
  <si>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</si>
  <si>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</si>
  <si>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</si>
  <si>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</si>
  <si>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</si>
  <si>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</si>
  <si>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</si>
  <si>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</si>
  <si>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</si>
  <si>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</si>
  <si>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</si>
  <si>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</si>
  <si>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</si>
  <si>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</si>
  <si>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</si>
  <si>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</si>
  <si>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</si>
  <si>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</si>
  <si>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</si>
  <si>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</si>
  <si>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</si>
  <si>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</si>
  <si>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</si>
  <si>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</si>
  <si>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</si>
  <si>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</si>
  <si>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</si>
  <si>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</si>
  <si>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</si>
  <si>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</si>
  <si>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</si>
  <si>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</si>
  <si>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</si>
  <si>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</si>
  <si>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</si>
  <si>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</si>
  <si>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</si>
  <si>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</si>
  <si>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</si>
  <si>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</si>
  <si>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</si>
  <si>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</si>
  <si>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</si>
  <si>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</si>
  <si>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</si>
  <si>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</si>
  <si>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</si>
  <si>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</si>
  <si>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</si>
  <si>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</si>
  <si>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</si>
  <si>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</si>
  <si>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</si>
  <si>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</si>
  <si>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</si>
  <si>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</si>
  <si>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</si>
  <si>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</si>
  <si>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</si>
  <si>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</si>
  <si>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</si>
  <si>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</si>
  <si>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</si>
  <si>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</si>
  <si>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</si>
  <si>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</si>
  <si>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</si>
  <si>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</si>
  <si>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</si>
  <si>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</si>
  <si>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</si>
  <si>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</si>
  <si>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</si>
  <si>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</si>
  <si>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</si>
  <si>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</si>
  <si>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</si>
  <si>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</si>
  <si>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</si>
  <si>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</si>
  <si>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</si>
  <si>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</si>
  <si>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</si>
  <si>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</si>
  <si>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</si>
  <si>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</si>
  <si>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</si>
  <si>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</si>
  <si>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</si>
  <si>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</si>
  <si>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</si>
  <si>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</si>
  <si>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</si>
  <si>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</si>
  <si>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</si>
  <si>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</si>
  <si>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</si>
  <si>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</si>
  <si>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</si>
  <si>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</si>
  <si>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</si>
  <si>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</si>
  <si>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</si>
  <si>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</si>
  <si>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</si>
  <si>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</si>
  <si>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</si>
  <si>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</si>
  <si>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</si>
  <si>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</si>
  <si>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</si>
  <si>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</si>
  <si>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</si>
  <si>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</si>
  <si>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</si>
  <si>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</si>
  <si>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</si>
  <si>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</si>
  <si>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</si>
  <si>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</si>
  <si>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</si>
  <si>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</si>
  <si>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</si>
  <si>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</si>
  <si>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</si>
  <si>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</si>
  <si>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</si>
  <si>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</si>
  <si>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</si>
  <si>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</si>
  <si>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</si>
  <si>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</si>
  <si>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</si>
  <si>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</si>
  <si>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</si>
  <si>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</si>
  <si>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</si>
  <si>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</si>
  <si>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</si>
  <si>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</si>
  <si>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</si>
  <si>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</si>
  <si>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</si>
  <si>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</si>
  <si>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</si>
  <si>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</si>
  <si>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</si>
  <si>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</si>
  <si>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</si>
  <si>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</si>
  <si>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</si>
  <si>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</si>
  <si>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</si>
  <si>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</si>
  <si>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</si>
  <si>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</si>
  <si>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</si>
  <si>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</si>
  <si>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</si>
  <si>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</si>
  <si>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</si>
  <si>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</si>
  <si>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</si>
  <si>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</si>
  <si>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</si>
  <si>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</si>
  <si>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</si>
  <si>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</si>
  <si>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</si>
  <si>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</si>
  <si>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</si>
  <si>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</si>
  <si>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</si>
  <si>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</si>
  <si>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</si>
  <si>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</si>
  <si>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</si>
  <si>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</si>
  <si>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</si>
  <si>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</si>
  <si>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</si>
  <si>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</si>
  <si>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</si>
  <si>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</si>
  <si>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</si>
  <si>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</si>
  <si>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</si>
  <si>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</si>
  <si>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</si>
  <si>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</si>
  <si>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</si>
  <si>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</si>
  <si>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</si>
  <si>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</si>
  <si>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</si>
  <si>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</si>
  <si>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</si>
  <si>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</si>
  <si>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</si>
  <si>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</si>
  <si>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</si>
  <si>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</si>
  <si>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</si>
  <si>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</si>
  <si>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</si>
  <si>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</si>
  <si>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</si>
  <si>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</si>
  <si>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</si>
  <si>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</si>
  <si>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</si>
  <si>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</si>
  <si>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</si>
  <si>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</si>
  <si>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</si>
  <si>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</si>
  <si>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</si>
  <si>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</si>
  <si>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</si>
  <si>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</si>
  <si>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</si>
  <si>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</si>
  <si>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</si>
  <si>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</si>
  <si>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</si>
  <si>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</si>
  <si>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</si>
  <si>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</si>
  <si>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</si>
  <si>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</si>
  <si>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</si>
  <si>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</si>
  <si>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</si>
  <si>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</si>
  <si>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</si>
  <si>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</si>
  <si>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</si>
  <si>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</si>
  <si>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</si>
  <si>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</si>
  <si>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</si>
  <si>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</si>
  <si>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</si>
  <si>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</si>
  <si>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</si>
  <si>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</si>
  <si>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</si>
  <si>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</si>
  <si>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</si>
  <si>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</si>
  <si>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</si>
  <si>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</si>
  <si>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</si>
  <si>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</si>
  <si>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</si>
  <si>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</si>
  <si>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</si>
  <si>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</si>
  <si>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</si>
  <si>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</si>
  <si>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</si>
  <si>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</si>
  <si>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</si>
  <si>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</si>
  <si>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</si>
  <si>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</si>
  <si>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</si>
  <si>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</si>
  <si>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</si>
  <si>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</si>
  <si>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</si>
  <si>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</si>
  <si>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</si>
  <si>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</si>
  <si>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</si>
  <si>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</si>
  <si>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</si>
  <si>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</si>
  <si>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</si>
  <si>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</si>
  <si>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</si>
  <si>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</si>
  <si>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</si>
  <si>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</si>
  <si>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</si>
  <si>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</si>
  <si>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</si>
  <si>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</si>
  <si>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</si>
  <si>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</si>
  <si>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</si>
  <si>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</si>
  <si>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</si>
  <si>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</si>
  <si>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</si>
  <si>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</si>
  <si>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</si>
  <si>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</si>
  <si>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</si>
  <si>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</si>
  <si>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</si>
  <si>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</si>
  <si>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</si>
  <si>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</si>
  <si>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</si>
  <si>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</si>
  <si>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</si>
  <si>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</si>
  <si>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</si>
  <si>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</si>
  <si>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</si>
  <si>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</si>
  <si>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</si>
  <si>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</si>
  <si>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</si>
  <si>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</si>
  <si>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</si>
  <si>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</si>
  <si>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</si>
  <si>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</si>
  <si>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</si>
  <si>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</si>
  <si>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</si>
  <si>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</si>
  <si>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</si>
  <si>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</si>
  <si>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</si>
  <si>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</si>
  <si>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</si>
  <si>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</si>
  <si>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</si>
  <si>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</si>
  <si>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</si>
  <si>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</si>
  <si>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</si>
  <si>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</si>
  <si>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</si>
  <si>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</si>
  <si>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</si>
  <si>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</si>
  <si>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</si>
  <si>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</si>
  <si>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</si>
  <si>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</si>
  <si>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</si>
  <si>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</si>
  <si>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</si>
  <si>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</si>
  <si>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</si>
  <si>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</si>
  <si>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</si>
  <si>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</si>
  <si>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</si>
  <si>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</si>
  <si>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</si>
  <si>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</si>
  <si>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</si>
  <si>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</si>
  <si>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</si>
  <si>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</si>
  <si>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</si>
  <si>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</si>
  <si>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</si>
  <si>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</si>
  <si>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</si>
  <si>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</si>
  <si>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</si>
  <si>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</si>
  <si>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</si>
  <si>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</si>
  <si>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</si>
  <si>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</si>
  <si>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</si>
  <si>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</si>
  <si>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</si>
  <si>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</si>
  <si>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</si>
  <si>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</si>
  <si>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</si>
  <si>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</si>
  <si>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</si>
  <si>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</si>
  <si>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</si>
  <si>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</si>
  <si>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</si>
  <si>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</si>
  <si>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</si>
  <si>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</si>
  <si>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</si>
  <si>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</si>
  <si>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</si>
  <si>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</si>
  <si>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</si>
  <si>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</si>
  <si>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</si>
  <si>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</si>
  <si>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</si>
  <si>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</si>
  <si>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</si>
  <si>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</si>
  <si>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</si>
  <si>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</si>
  <si>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</si>
  <si>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</si>
  <si>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</si>
  <si>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</si>
  <si>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</si>
  <si>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</si>
  <si>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</si>
  <si>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</si>
  <si>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</si>
  <si>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</si>
  <si>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</si>
  <si>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</si>
  <si>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</si>
  <si>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</si>
  <si>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</si>
  <si>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</si>
  <si>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</si>
  <si>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</si>
  <si>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</si>
  <si>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</si>
  <si>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</si>
  <si>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</si>
  <si>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</si>
  <si>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</si>
  <si>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</si>
  <si>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</si>
  <si>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</si>
  <si>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</si>
  <si>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</si>
  <si>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</si>
  <si>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</si>
  <si>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</si>
  <si>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</si>
  <si>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</si>
  <si>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</si>
  <si>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</si>
  <si>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</si>
  <si>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</si>
  <si>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</si>
  <si>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</si>
  <si>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</si>
  <si>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</si>
  <si>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</si>
  <si>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</si>
  <si>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</si>
  <si>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</si>
  <si>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</si>
  <si>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</si>
  <si>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</si>
  <si>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</si>
  <si>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</si>
  <si>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</si>
  <si>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</si>
  <si>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</si>
  <si>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</si>
  <si>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</si>
  <si>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</si>
  <si>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</si>
  <si>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</si>
  <si>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</si>
  <si>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</si>
  <si>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</si>
  <si>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</si>
  <si>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</si>
  <si>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</si>
  <si>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</si>
  <si>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</si>
  <si>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</si>
  <si>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</si>
  <si>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</si>
  <si>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</si>
  <si>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</si>
  <si>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</si>
  <si>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</si>
  <si>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</si>
  <si>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</si>
  <si>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</si>
  <si>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</si>
  <si>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</si>
  <si>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</si>
  <si>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</si>
  <si>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</si>
  <si>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</si>
  <si>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</si>
  <si>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</si>
  <si>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</si>
  <si>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</si>
  <si>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</si>
  <si>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</si>
  <si>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</si>
  <si>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</si>
  <si>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</si>
  <si>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</si>
  <si>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</si>
  <si>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</si>
  <si>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</si>
  <si>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</si>
  <si>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</si>
  <si>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</si>
  <si>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</si>
  <si>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</si>
  <si>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</si>
  <si>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</si>
  <si>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</si>
  <si>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</si>
  <si>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</si>
  <si>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</si>
  <si>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</si>
  <si>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</si>
  <si>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</si>
  <si>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</si>
  <si>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</si>
  <si>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</si>
  <si>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</si>
  <si>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</si>
  <si>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</si>
  <si>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</si>
  <si>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</si>
  <si>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</si>
  <si>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</si>
  <si>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</si>
  <si>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</si>
  <si>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</si>
  <si>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</si>
  <si>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</si>
  <si>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</si>
  <si>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</si>
  <si>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</si>
  <si>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</si>
  <si>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</si>
  <si>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</si>
  <si>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</si>
  <si>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</si>
  <si>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</si>
  <si>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</si>
  <si>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</si>
  <si>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</si>
  <si>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</si>
  <si>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</si>
  <si>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</si>
  <si>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</si>
  <si>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</si>
  <si>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</si>
  <si>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</si>
  <si>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</si>
  <si>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</si>
  <si>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</si>
  <si>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</si>
  <si>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</si>
  <si>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</si>
  <si>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</si>
  <si>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</si>
  <si>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</si>
  <si>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</si>
  <si>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</si>
  <si>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</si>
  <si>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</si>
  <si>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</si>
  <si>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</si>
  <si>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</si>
  <si>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</si>
  <si>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</si>
  <si>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</si>
  <si>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</si>
  <si>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</si>
  <si>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</si>
  <si>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</si>
  <si>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</si>
  <si>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</si>
  <si>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</si>
  <si>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</si>
  <si>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</si>
  <si>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</si>
  <si>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</si>
  <si>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</si>
  <si>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</si>
  <si>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</si>
  <si>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</si>
  <si>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</si>
  <si>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</si>
  <si>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</si>
  <si>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</si>
  <si>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</si>
  <si>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</si>
  <si>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</si>
  <si>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</si>
  <si>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</si>
  <si>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</si>
  <si>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</si>
  <si>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</si>
  <si>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</si>
  <si>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</si>
  <si>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</si>
  <si>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</si>
  <si>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</si>
  <si>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</si>
  <si>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</si>
  <si>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</si>
  <si>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</si>
  <si>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</si>
  <si>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</si>
  <si>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</si>
  <si>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</si>
  <si>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</si>
  <si>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</si>
  <si>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</si>
  <si>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</si>
  <si>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</si>
  <si>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</si>
  <si>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</si>
  <si>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</si>
  <si>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</si>
  <si>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</si>
  <si>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</si>
  <si>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</si>
  <si>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</si>
  <si>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</si>
  <si>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</si>
  <si>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</si>
  <si>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</si>
  <si>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</si>
  <si>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</si>
  <si>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</si>
  <si>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</si>
  <si>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</si>
  <si>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</si>
  <si>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</si>
  <si>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</si>
  <si>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</si>
  <si>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</si>
  <si>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</si>
  <si>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</si>
  <si>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</si>
  <si>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</si>
  <si>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</si>
  <si>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</si>
  <si>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</si>
  <si>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</si>
  <si>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</si>
  <si>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</si>
  <si>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</si>
  <si>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</si>
  <si>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</si>
  <si>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</si>
  <si>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</si>
  <si>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</si>
  <si>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</si>
  <si>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</si>
  <si>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</si>
  <si>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</si>
  <si>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</si>
  <si>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</si>
  <si>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</si>
  <si>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</si>
  <si>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</si>
  <si>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</si>
  <si>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</si>
  <si>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</si>
  <si>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</si>
  <si>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</si>
  <si>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</si>
  <si>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</si>
  <si>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</si>
  <si>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</si>
  <si>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</si>
  <si>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</si>
  <si>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</si>
  <si>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</si>
  <si>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</si>
  <si>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</si>
  <si>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</si>
  <si>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</si>
  <si>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</si>
  <si>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</si>
  <si>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</si>
  <si>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</si>
  <si>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</si>
  <si>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</si>
  <si>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</si>
  <si>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</si>
  <si>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</si>
  <si>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</si>
  <si>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</si>
  <si>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</si>
  <si>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</si>
  <si>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</si>
  <si>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</si>
  <si>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</si>
  <si>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</si>
  <si>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</si>
  <si>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</si>
  <si>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</si>
  <si>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</si>
  <si>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</si>
  <si>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</si>
  <si>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</si>
  <si>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</si>
  <si>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</si>
  <si>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</si>
  <si>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</si>
  <si>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</si>
  <si>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</si>
  <si>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</si>
  <si>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</si>
  <si>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</si>
  <si>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</si>
  <si>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</si>
  <si>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</si>
  <si>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</si>
  <si>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</si>
  <si>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</si>
  <si>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</si>
  <si>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</si>
  <si>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</si>
  <si>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</si>
  <si>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</si>
  <si>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</si>
  <si>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</si>
  <si>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</si>
  <si>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</si>
  <si>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</si>
  <si>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</si>
  <si>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</si>
  <si>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</si>
  <si>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</si>
  <si>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</si>
  <si>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</si>
  <si>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</si>
  <si>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</si>
  <si>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</si>
  <si>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</si>
  <si>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</si>
  <si>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</si>
  <si>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</si>
  <si>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</si>
  <si>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</si>
  <si>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</si>
  <si>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</si>
  <si>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</si>
  <si>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</si>
  <si>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</si>
  <si>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</si>
  <si>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</si>
  <si>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</si>
  <si>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</si>
  <si>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</si>
  <si>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</si>
  <si>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</si>
  <si>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</si>
  <si>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</si>
  <si>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</si>
  <si>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</si>
  <si>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</si>
  <si>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</si>
  <si>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</si>
  <si>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</si>
  <si>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</si>
  <si>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</si>
  <si>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</si>
  <si>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</si>
  <si>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</si>
  <si>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</si>
  <si>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</si>
  <si>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</si>
  <si>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</si>
  <si>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</si>
  <si>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</si>
  <si>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</si>
  <si>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</si>
  <si>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</si>
  <si>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</si>
  <si>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</si>
  <si>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</si>
  <si>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</si>
  <si>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</si>
  <si>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</si>
  <si>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</si>
  <si>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</si>
  <si>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</si>
  <si>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</si>
  <si>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</si>
  <si>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</si>
  <si>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</si>
  <si>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</si>
  <si>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</si>
  <si>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</si>
  <si>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</si>
  <si>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</si>
  <si>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</si>
  <si>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</si>
  <si>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</si>
  <si>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</si>
  <si>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</si>
  <si>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</si>
  <si>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</si>
  <si>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</si>
  <si>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</si>
  <si>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</si>
  <si>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</si>
  <si>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</si>
  <si>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</si>
  <si>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</si>
  <si>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</si>
  <si>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</si>
  <si>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</si>
  <si>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</si>
  <si>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</si>
  <si>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</si>
  <si>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</si>
  <si>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</si>
  <si>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</si>
  <si>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</si>
  <si>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</si>
  <si>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</si>
  <si>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</si>
  <si>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</si>
  <si>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</si>
  <si>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</si>
  <si>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</si>
  <si>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</si>
  <si>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</si>
  <si>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</si>
  <si>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</si>
  <si>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</si>
  <si>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</si>
  <si>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</si>
  <si>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</si>
  <si>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</si>
  <si>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</si>
  <si>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</si>
  <si>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</si>
  <si>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</si>
  <si>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</si>
  <si>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</si>
  <si>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</si>
  <si>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</si>
  <si>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</si>
  <si>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</si>
  <si>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</si>
  <si>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</si>
  <si>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</si>
  <si>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</si>
  <si>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</si>
  <si>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</si>
  <si>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</si>
  <si>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</si>
  <si>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</si>
  <si>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</si>
  <si>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</si>
  <si>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</si>
  <si>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</si>
  <si>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</si>
  <si>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</si>
  <si>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</si>
  <si>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</si>
  <si>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</si>
  <si>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</si>
  <si>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</si>
  <si>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</si>
  <si>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</si>
  <si>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</si>
  <si>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</si>
  <si>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</si>
  <si>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</si>
  <si>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</si>
  <si>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</si>
  <si>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</si>
  <si>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</si>
  <si>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</si>
  <si>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</si>
  <si>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</si>
  <si>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</si>
  <si>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</si>
  <si>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</si>
  <si>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</si>
  <si>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</si>
  <si>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</si>
  <si>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</si>
  <si>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</si>
  <si>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</si>
  <si>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</si>
  <si>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</si>
  <si>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</si>
  <si>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</si>
  <si>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</si>
  <si>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</si>
  <si>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</si>
  <si>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</si>
  <si>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</si>
  <si>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</si>
  <si>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</si>
  <si>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</si>
  <si>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</si>
  <si>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</si>
  <si>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</si>
  <si>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</si>
  <si>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</si>
  <si>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</si>
  <si>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</si>
  <si>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</si>
  <si>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</si>
  <si>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</si>
  <si>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</si>
  <si>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</si>
  <si>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</si>
  <si>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</si>
  <si>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</si>
  <si>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</si>
  <si>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</si>
  <si>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</si>
  <si>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</si>
  <si>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</si>
  <si>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</si>
  <si>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</si>
  <si>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</si>
  <si>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</si>
  <si>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</si>
  <si>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</si>
  <si>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</si>
  <si>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</si>
  <si>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</si>
  <si>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</si>
  <si>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</si>
  <si>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</si>
  <si>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</si>
  <si>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</si>
  <si>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</si>
  <si>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</si>
  <si>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</si>
  <si>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</si>
  <si>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</si>
  <si>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</si>
  <si>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</si>
  <si>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</si>
  <si>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</si>
  <si>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</si>
  <si>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</si>
  <si>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</si>
  <si>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</si>
  <si>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</si>
  <si>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</si>
  <si>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</si>
  <si>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</si>
  <si>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</si>
  <si>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</si>
  <si>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</si>
  <si>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</si>
  <si>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</si>
  <si>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</si>
  <si>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</si>
  <si>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</si>
  <si>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</si>
  <si>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</si>
  <si>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</si>
  <si>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</si>
  <si>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</si>
  <si>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</si>
  <si>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</si>
  <si>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</si>
  <si>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</si>
  <si>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</si>
  <si>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</si>
  <si>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</si>
  <si>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</si>
  <si>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</si>
  <si>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</si>
  <si>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</si>
  <si>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</si>
  <si>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</si>
  <si>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</si>
  <si>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</si>
  <si>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</si>
  <si>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</si>
  <si>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</si>
  <si>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</si>
  <si>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</si>
  <si>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</si>
  <si>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</si>
  <si>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</si>
  <si>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</si>
  <si>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</si>
  <si>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</si>
  <si>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</si>
  <si>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</si>
  <si>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</si>
  <si>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</si>
  <si>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</si>
  <si>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</si>
  <si>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</si>
  <si>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</si>
  <si>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</si>
  <si>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</si>
  <si>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</si>
  <si>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</si>
  <si>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</si>
  <si>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</si>
  <si>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</si>
  <si>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</si>
  <si>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</si>
  <si>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</si>
  <si>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</si>
  <si>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</si>
  <si>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</si>
  <si>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</si>
  <si>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</si>
  <si>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</si>
  <si>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</si>
  <si>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</si>
  <si>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</si>
  <si>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</si>
  <si>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</si>
  <si>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</si>
  <si>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</si>
  <si>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</si>
  <si>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</si>
  <si>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</si>
  <si>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</si>
  <si>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</si>
  <si>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</si>
  <si>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</si>
  <si>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</si>
  <si>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</si>
  <si>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</si>
  <si>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</si>
  <si>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</si>
  <si>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</si>
  <si>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</si>
  <si>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</si>
  <si>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</si>
  <si>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</si>
  <si>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</si>
  <si>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</si>
  <si>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</si>
  <si>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</si>
  <si>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</si>
  <si>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</si>
  <si>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</si>
  <si>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</si>
  <si>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</si>
  <si>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</si>
  <si>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</si>
  <si>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</si>
  <si>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</si>
  <si>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</si>
  <si>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</si>
  <si>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</si>
  <si>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</si>
  <si>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</si>
  <si>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</si>
  <si>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</si>
  <si>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</si>
  <si>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</si>
  <si>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</si>
  <si>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</si>
  <si>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</si>
  <si>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</si>
  <si>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</si>
  <si>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</si>
  <si>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</si>
  <si>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</si>
  <si>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</si>
  <si>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</si>
  <si>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</si>
  <si>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</si>
  <si>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</si>
  <si>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</si>
  <si>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</si>
  <si>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</si>
  <si>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</si>
  <si>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</si>
  <si>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</si>
  <si>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</si>
  <si>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</si>
  <si>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</si>
  <si>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</si>
  <si>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</si>
  <si>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</si>
  <si>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</si>
  <si>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</si>
  <si>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</si>
  <si>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</si>
  <si>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</si>
  <si>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</si>
  <si>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</si>
  <si>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</si>
  <si>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</si>
  <si>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</si>
  <si>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</si>
  <si>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</si>
  <si>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</si>
  <si>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</si>
  <si>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</si>
  <si>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</si>
  <si>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</si>
  <si>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</si>
  <si>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</si>
  <si>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</si>
  <si>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</si>
  <si>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</si>
  <si>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</si>
  <si>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</si>
  <si>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</si>
  <si>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</si>
  <si>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</si>
  <si>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</si>
  <si>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</si>
  <si>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</si>
  <si>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</si>
  <si>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</si>
  <si>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</si>
  <si>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</si>
  <si>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</si>
  <si>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</si>
  <si>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</si>
  <si>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</si>
  <si>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</si>
  <si>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</si>
  <si>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</si>
  <si>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</si>
  <si>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</si>
  <si>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</si>
  <si>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</si>
  <si>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</si>
  <si>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</si>
  <si>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</si>
  <si>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</si>
  <si>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</si>
  <si>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</si>
  <si>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</si>
  <si>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</si>
  <si>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</si>
  <si>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</si>
  <si>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</si>
  <si>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</si>
  <si>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</si>
  <si>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</si>
  <si>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</si>
  <si>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</si>
  <si>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</si>
  <si>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</si>
  <si>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</si>
  <si>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</si>
  <si>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</si>
  <si>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</si>
  <si>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</si>
  <si>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</si>
  <si>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</si>
  <si>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</si>
  <si>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</si>
  <si>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</si>
  <si>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</si>
  <si>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</si>
  <si>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</si>
  <si>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</si>
  <si>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</si>
  <si>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</si>
  <si>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</si>
  <si>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</si>
  <si>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</si>
  <si>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</si>
  <si>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</si>
  <si>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</si>
  <si>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</si>
  <si>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</si>
  <si>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</si>
  <si>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</si>
  <si>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</si>
  <si>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</si>
  <si>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</si>
  <si>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</si>
  <si>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</si>
  <si>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</si>
  <si>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</si>
  <si>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</si>
  <si>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</si>
  <si>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</si>
  <si>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</si>
  <si>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</si>
  <si>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</si>
  <si>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</si>
  <si>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</si>
  <si>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</si>
  <si>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</si>
  <si>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</si>
  <si>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</si>
  <si>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</si>
  <si>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</si>
  <si>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</si>
  <si>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</si>
  <si>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</si>
  <si>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</si>
  <si>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</si>
  <si>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</si>
  <si>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</si>
  <si>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</si>
  <si>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</si>
  <si>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</si>
  <si>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</si>
  <si>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</si>
  <si>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</si>
  <si>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</si>
  <si>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</si>
  <si>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</si>
  <si>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</si>
  <si>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</si>
  <si>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</si>
  <si>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</si>
  <si>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</si>
  <si>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</si>
  <si>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</si>
  <si>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</si>
  <si>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</si>
  <si>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</si>
  <si>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</si>
  <si>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</si>
  <si>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</si>
  <si>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</si>
  <si>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</si>
  <si>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</si>
  <si>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</si>
  <si>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</si>
  <si>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</si>
  <si>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</si>
  <si>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</si>
  <si>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</si>
  <si>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</si>
  <si>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</si>
  <si>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</si>
  <si>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</si>
  <si>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</si>
  <si>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</si>
  <si>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</si>
  <si>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</si>
  <si>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</si>
  <si>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</si>
  <si>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</si>
  <si>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</si>
  <si>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</si>
  <si>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</si>
  <si>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</si>
  <si>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</si>
  <si>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</si>
  <si>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</si>
  <si>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</si>
  <si>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</si>
  <si>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</si>
  <si>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</si>
  <si>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</si>
  <si>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</si>
  <si>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</si>
  <si>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</si>
  <si>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</si>
  <si>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</si>
  <si>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</si>
  <si>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</si>
  <si>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</si>
  <si>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</si>
  <si>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</si>
  <si>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</si>
  <si>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</si>
  <si>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</si>
  <si>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</si>
  <si>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</si>
  <si>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</si>
  <si>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</si>
  <si>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</si>
  <si>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</si>
  <si>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</si>
  <si>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</si>
  <si>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</si>
  <si>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</si>
  <si>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</si>
  <si>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</si>
  <si>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</si>
  <si>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</si>
  <si>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</si>
  <si>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</si>
  <si>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</si>
  <si>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</si>
  <si>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</si>
  <si>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</si>
  <si>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</si>
  <si>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</si>
  <si>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</si>
  <si>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</si>
  <si>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</si>
  <si>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</si>
  <si>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</si>
  <si>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</si>
  <si>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</si>
  <si>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</si>
  <si>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</si>
  <si>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</si>
  <si>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</si>
  <si>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</si>
  <si>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</si>
  <si>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</si>
  <si>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</si>
  <si>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</si>
  <si>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</si>
  <si>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</si>
  <si>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</si>
  <si>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</si>
  <si>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</si>
  <si>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</si>
  <si>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</si>
  <si>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</si>
  <si>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</si>
  <si>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</si>
  <si>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</si>
  <si>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</si>
  <si>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</si>
  <si>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</si>
  <si>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</si>
  <si>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</si>
  <si>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</si>
  <si>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</si>
  <si>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</si>
  <si>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</si>
  <si>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</si>
  <si>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</si>
  <si>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</si>
  <si>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</si>
  <si>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</si>
  <si>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</si>
  <si>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</si>
  <si>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</si>
  <si>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</si>
  <si>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</si>
  <si>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</si>
  <si>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</si>
  <si>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</si>
  <si>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</si>
  <si>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</si>
  <si>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</si>
  <si>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</si>
  <si>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</si>
  <si>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</si>
  <si>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</si>
  <si>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</si>
  <si>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</si>
  <si>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</si>
  <si>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</si>
  <si>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</si>
  <si>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</si>
  <si>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</si>
  <si>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</si>
  <si>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</si>
  <si>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</si>
  <si>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</si>
  <si>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</si>
  <si>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</si>
  <si>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</si>
  <si>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</si>
  <si>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</si>
  <si>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</si>
  <si>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</si>
  <si>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</si>
  <si>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</si>
  <si>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</si>
  <si>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</si>
  <si>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</si>
  <si>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</si>
  <si>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</si>
  <si>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</si>
  <si>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</si>
  <si>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</si>
  <si>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</si>
  <si>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</si>
  <si>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</si>
  <si>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</si>
  <si>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</si>
  <si>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</si>
  <si>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</si>
  <si>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</si>
  <si>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</si>
  <si>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</si>
  <si>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</si>
  <si>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</si>
  <si>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</si>
  <si>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</si>
  <si>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</si>
  <si>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</si>
  <si>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</si>
  <si>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</si>
  <si>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</si>
  <si>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</si>
  <si>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</si>
  <si>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</si>
  <si>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</si>
  <si>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</si>
  <si>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</si>
  <si>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</si>
  <si>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</si>
  <si>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</si>
  <si>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</si>
  <si>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</si>
  <si>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</si>
  <si>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</si>
  <si>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</si>
  <si>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</si>
  <si>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</si>
  <si>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</si>
  <si>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</si>
  <si>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</si>
  <si>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</si>
  <si>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</si>
  <si>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</si>
  <si>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</si>
  <si>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</si>
  <si>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</si>
  <si>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</si>
  <si>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</si>
  <si>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</si>
  <si>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</si>
  <si>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</si>
  <si>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</si>
  <si>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</si>
  <si>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</si>
  <si>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</si>
  <si>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</si>
  <si>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</si>
  <si>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</si>
  <si>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</si>
  <si>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</si>
  <si>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</si>
  <si>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</si>
  <si>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</si>
  <si>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</si>
  <si>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</si>
  <si>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</si>
  <si>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</si>
  <si>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</si>
  <si>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</si>
  <si>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</si>
  <si>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</si>
  <si>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</si>
  <si>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</si>
  <si>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</si>
  <si>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</si>
  <si>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</si>
  <si>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</si>
  <si>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</si>
  <si>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</si>
  <si>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</si>
  <si>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</si>
  <si>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</si>
  <si>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</si>
  <si>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</si>
  <si>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</si>
  <si>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</si>
  <si>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</si>
  <si>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</si>
  <si>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</si>
  <si>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</si>
  <si>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</si>
  <si>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</si>
  <si>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</si>
  <si>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</si>
  <si>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</si>
  <si>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</si>
  <si>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</si>
  <si>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</si>
  <si>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</si>
  <si>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</si>
  <si>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</si>
  <si>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</si>
  <si>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</si>
  <si>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</si>
  <si>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</si>
  <si>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</si>
  <si>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</si>
  <si>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</si>
  <si>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</si>
  <si>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</si>
  <si>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</si>
  <si>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</si>
  <si>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</si>
  <si>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</si>
  <si>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</si>
  <si>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</si>
  <si>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</si>
  <si>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</si>
  <si>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</si>
  <si>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</si>
  <si>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</si>
  <si>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</si>
  <si>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</si>
  <si>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</si>
  <si>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</si>
  <si>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</si>
  <si>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</si>
  <si>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</si>
  <si>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</si>
  <si>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</si>
  <si>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</si>
  <si>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</si>
  <si>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</si>
  <si>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</si>
  <si>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</si>
  <si>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</si>
  <si>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</si>
  <si>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</si>
  <si>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</si>
  <si>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</si>
  <si>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</si>
  <si>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</si>
  <si>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</si>
  <si>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</si>
  <si>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</si>
  <si>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</si>
  <si>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</si>
  <si>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</si>
  <si>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</si>
  <si>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</si>
  <si>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</si>
  <si>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</si>
  <si>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</si>
  <si>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</si>
  <si>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</si>
  <si>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</si>
  <si>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</si>
  <si>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</si>
  <si>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</si>
  <si>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</si>
  <si>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</si>
  <si>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</si>
  <si>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</si>
  <si>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</si>
  <si>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</si>
  <si>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</si>
  <si>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</si>
  <si>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</si>
  <si>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</si>
  <si>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</si>
  <si>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</si>
  <si>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</si>
  <si>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</si>
  <si>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</si>
  <si>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</si>
  <si>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</si>
  <si>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</si>
  <si>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</si>
  <si>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</si>
  <si>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</si>
  <si>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</si>
  <si>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</si>
  <si>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</si>
  <si>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</si>
  <si>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</si>
  <si>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</si>
  <si>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</si>
  <si>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</si>
  <si>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</si>
  <si>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</si>
  <si>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</si>
  <si>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</si>
  <si>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</si>
  <si>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</si>
  <si>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</si>
  <si>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</si>
  <si>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</si>
  <si>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</si>
  <si>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</si>
  <si>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</si>
  <si>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</si>
  <si>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</si>
  <si>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</si>
  <si>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</si>
  <si>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</si>
  <si>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</si>
  <si>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</si>
  <si>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</si>
  <si>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</si>
  <si>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</si>
  <si>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</si>
  <si>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</si>
  <si>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</si>
  <si>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</si>
  <si>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</si>
  <si>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</si>
  <si>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</si>
  <si>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</si>
  <si>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</si>
  <si>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</si>
  <si>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</si>
  <si>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</si>
  <si>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</si>
  <si>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</si>
  <si>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</si>
  <si>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</si>
  <si>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</si>
  <si>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</si>
  <si>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</si>
  <si>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</si>
  <si>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</si>
  <si>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</si>
  <si>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</si>
  <si>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</si>
  <si>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</si>
  <si>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</si>
  <si>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</si>
  <si>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</si>
  <si>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</si>
  <si>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</si>
  <si>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</si>
  <si>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</si>
  <si>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</si>
  <si>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</si>
  <si>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</si>
  <si>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</si>
  <si>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</si>
  <si>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</si>
  <si>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</si>
  <si>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</si>
  <si>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</si>
  <si>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</si>
  <si>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</si>
  <si>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</si>
  <si>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</si>
  <si>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</si>
  <si>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</si>
  <si>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</si>
  <si>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</si>
  <si>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</si>
  <si>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</si>
  <si>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</si>
  <si>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</si>
  <si>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</si>
  <si>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</si>
  <si>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</si>
  <si>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</si>
  <si>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</si>
  <si>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</si>
  <si>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</si>
  <si>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</si>
  <si>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</si>
  <si>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</si>
  <si>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</si>
  <si>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</si>
  <si>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</si>
  <si>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</si>
  <si>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</si>
  <si>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</si>
  <si>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</si>
  <si>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</si>
  <si>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</si>
  <si>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</si>
  <si>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</si>
  <si>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</si>
  <si>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</si>
  <si>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</si>
  <si>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</si>
  <si>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</si>
  <si>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</si>
  <si>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</si>
  <si>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</si>
  <si>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</si>
  <si>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</si>
  <si>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</si>
  <si>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</si>
  <si>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</si>
  <si>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</si>
  <si>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</si>
  <si>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</si>
  <si>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</si>
  <si>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</si>
  <si>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</si>
  <si>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</si>
  <si>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</si>
  <si>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</si>
  <si>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</si>
  <si>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</si>
  <si>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</si>
  <si>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</si>
  <si>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</si>
  <si>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</si>
  <si>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</si>
  <si>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</si>
  <si>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</si>
  <si>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</si>
  <si>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</si>
  <si>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</si>
  <si>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</si>
  <si>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</si>
  <si>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</si>
  <si>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</si>
  <si>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</si>
  <si>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</si>
  <si>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</si>
  <si>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</si>
  <si>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</si>
  <si>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</si>
  <si>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</si>
  <si>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</si>
  <si>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</si>
  <si>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</si>
  <si>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</si>
  <si>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</si>
  <si>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</si>
  <si>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</si>
  <si>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</si>
  <si>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</si>
  <si>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</si>
  <si>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</si>
  <si>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</si>
  <si>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</si>
  <si>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</si>
  <si>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</si>
  <si>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</si>
  <si>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</si>
  <si>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</si>
  <si>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</si>
  <si>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</si>
  <si>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</si>
  <si>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</si>
  <si>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</si>
  <si>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</si>
  <si>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</si>
  <si>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</si>
  <si>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</si>
  <si>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</si>
  <si>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</si>
  <si>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</si>
  <si>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</si>
  <si>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</si>
  <si>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</si>
  <si>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</si>
  <si>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</si>
  <si>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</si>
  <si>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</si>
  <si>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</si>
  <si>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</si>
  <si>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</si>
  <si>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</si>
  <si>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</si>
  <si>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</si>
  <si>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</si>
  <si>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</si>
  <si>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</si>
  <si>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</si>
  <si>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</si>
  <si>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</si>
  <si>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</si>
  <si>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</si>
  <si>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</si>
  <si>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</si>
  <si>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</si>
  <si>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</si>
  <si>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</si>
  <si>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</si>
  <si>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</si>
  <si>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</si>
  <si>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</si>
  <si>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</si>
  <si>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</si>
  <si>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</si>
  <si>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</si>
  <si>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</si>
  <si>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</si>
  <si>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</si>
  <si>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</si>
  <si>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</si>
  <si>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</si>
  <si>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</si>
  <si>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</si>
  <si>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</si>
  <si>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</si>
  <si>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</si>
  <si>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</si>
  <si>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</si>
  <si>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</si>
  <si>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</si>
  <si>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</si>
  <si>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</si>
  <si>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</si>
  <si>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</si>
  <si>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</si>
  <si>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</si>
  <si>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</si>
  <si>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</si>
  <si>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</si>
  <si>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</si>
  <si>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</si>
  <si>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</si>
  <si>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</si>
  <si>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</si>
  <si>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</si>
  <si>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</si>
  <si>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</si>
  <si>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</si>
  <si>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</si>
  <si>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</si>
  <si>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</si>
  <si>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</si>
  <si>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</si>
  <si>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</si>
  <si>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</si>
  <si>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</si>
  <si>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</si>
  <si>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</si>
  <si>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</si>
  <si>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</si>
  <si>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</si>
  <si>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</si>
  <si>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</si>
  <si>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</si>
  <si>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</si>
  <si>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</si>
  <si>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</si>
  <si>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</si>
  <si>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</si>
  <si>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</si>
  <si>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</si>
  <si>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</si>
  <si>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</si>
  <si>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</si>
  <si>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</si>
  <si>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</si>
  <si>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</si>
  <si>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</si>
  <si>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</si>
  <si>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</si>
  <si>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</si>
  <si>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</si>
  <si>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</si>
  <si>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</si>
  <si>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</si>
  <si>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</si>
  <si>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</si>
  <si>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</si>
  <si>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</si>
  <si>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</si>
  <si>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</si>
  <si>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</si>
  <si>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</si>
  <si>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</si>
  <si>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</si>
  <si>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</si>
  <si>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</si>
  <si>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</si>
  <si>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</si>
  <si>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</si>
  <si>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</si>
  <si>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</si>
  <si>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</si>
  <si>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</si>
  <si>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</si>
  <si>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</si>
  <si>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</si>
  <si>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</si>
  <si>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</si>
  <si>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</si>
  <si>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</si>
  <si>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</si>
  <si>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</si>
  <si>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</si>
  <si>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</si>
  <si>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</si>
  <si>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</si>
  <si>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</si>
  <si>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</si>
  <si>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</si>
  <si>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</si>
  <si>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</si>
  <si>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</si>
  <si>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</si>
  <si>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</si>
  <si>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</si>
  <si>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</si>
  <si>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</si>
  <si>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</si>
  <si>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</si>
  <si>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</si>
  <si>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</si>
  <si>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</si>
  <si>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</si>
  <si>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</si>
  <si>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</si>
  <si>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</si>
  <si>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</si>
  <si>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</si>
  <si>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</si>
  <si>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</si>
  <si>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</si>
  <si>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</si>
  <si>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</si>
  <si>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</si>
  <si>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</si>
  <si>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</si>
  <si>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</si>
  <si>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</si>
  <si>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</si>
  <si>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</si>
  <si>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</si>
  <si>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</si>
  <si>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</si>
  <si>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</si>
  <si>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</si>
  <si>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</si>
  <si>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</si>
  <si>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</si>
  <si>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</si>
  <si>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</si>
  <si>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</si>
  <si>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</si>
  <si>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</si>
  <si>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</si>
  <si>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</si>
  <si>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</si>
  <si>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</si>
  <si>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</si>
  <si>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</si>
  <si>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</si>
  <si>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</si>
  <si>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</si>
  <si>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</si>
  <si>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</si>
  <si>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</si>
  <si>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</si>
  <si>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</si>
  <si>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</si>
  <si>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</si>
  <si>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</si>
  <si>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</si>
  <si>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</si>
  <si>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</si>
  <si>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</si>
  <si>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</si>
  <si>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</si>
  <si>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</si>
  <si>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</si>
  <si>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</si>
  <si>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</si>
  <si>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</si>
  <si>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</si>
  <si>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</si>
  <si>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</si>
  <si>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</si>
  <si>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</si>
  <si>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</si>
  <si>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</si>
  <si>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</si>
  <si>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</si>
  <si>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</si>
  <si>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</si>
  <si>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</si>
  <si>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</si>
  <si>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</si>
  <si>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</si>
  <si>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</si>
  <si>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</si>
  <si>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</si>
  <si>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</si>
  <si>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</si>
  <si>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</si>
  <si>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</si>
  <si>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</si>
  <si>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</si>
  <si>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</si>
  <si>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</si>
  <si>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</si>
  <si>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</si>
  <si>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</si>
  <si>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</si>
  <si>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</si>
  <si>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</si>
  <si>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</si>
  <si>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</si>
  <si>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</si>
  <si>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</si>
  <si>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</si>
  <si>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</si>
  <si>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</si>
  <si>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</si>
  <si>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</si>
  <si>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</si>
  <si>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</si>
  <si>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</si>
  <si>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</si>
  <si>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</si>
  <si>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</si>
  <si>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</si>
  <si>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</si>
  <si>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</si>
  <si>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</si>
  <si>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</si>
  <si>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</si>
  <si>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</si>
  <si>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</si>
  <si>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</si>
  <si>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</si>
  <si>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</si>
  <si>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</si>
  <si>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</si>
  <si>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</si>
  <si>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</si>
  <si>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</si>
  <si>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</si>
  <si>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</si>
  <si>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</si>
  <si>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</si>
  <si>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</si>
  <si>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</si>
  <si>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</si>
  <si>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</si>
  <si>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</si>
  <si>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</si>
  <si>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</si>
  <si>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</si>
  <si>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</si>
  <si>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</si>
  <si>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</si>
  <si>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</si>
  <si>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</si>
  <si>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</si>
  <si>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</si>
  <si>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</si>
  <si>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</si>
  <si>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</si>
  <si>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</si>
  <si>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</si>
  <si>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</si>
  <si>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</si>
  <si>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</si>
  <si>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</si>
  <si>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</si>
  <si>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</si>
  <si>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</si>
  <si>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</si>
  <si>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</si>
  <si>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</si>
  <si>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</si>
  <si>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</si>
  <si>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</si>
  <si>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</si>
  <si>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</si>
  <si>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</si>
  <si>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</si>
  <si>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</si>
  <si>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</si>
  <si>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</si>
  <si>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</si>
  <si>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</si>
  <si>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</si>
  <si>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</si>
  <si>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</si>
  <si>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</si>
  <si>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</si>
  <si>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</si>
  <si>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</si>
  <si>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</si>
  <si>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</si>
  <si>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</si>
  <si>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</si>
  <si>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</si>
  <si>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</si>
  <si>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</si>
  <si>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</si>
  <si>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</si>
  <si>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</si>
  <si>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</si>
  <si>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</si>
  <si>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</si>
  <si>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</si>
  <si>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</si>
  <si>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</si>
  <si>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</si>
  <si>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</si>
  <si>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</si>
  <si>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</si>
  <si>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</si>
  <si>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</si>
  <si>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</si>
  <si>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</si>
  <si>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</si>
  <si>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</si>
  <si>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</si>
  <si>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</si>
  <si>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</si>
  <si>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</si>
  <si>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</si>
  <si>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</si>
  <si>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</si>
  <si>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</si>
  <si>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</si>
  <si>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</si>
  <si>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</si>
  <si>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</si>
  <si>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</si>
  <si>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</si>
  <si>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</si>
  <si>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</si>
  <si>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</si>
  <si>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</si>
  <si>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</si>
  <si>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</si>
  <si>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</si>
  <si>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</si>
  <si>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</si>
  <si>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</si>
  <si>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</si>
  <si>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</si>
  <si>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</si>
  <si>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</si>
  <si>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</si>
  <si>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</si>
  <si>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</si>
  <si>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</si>
  <si>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</si>
  <si>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</si>
  <si>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</si>
  <si>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</si>
  <si>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</si>
  <si>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</si>
  <si>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</si>
  <si>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</si>
  <si>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</si>
  <si>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</si>
  <si>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</si>
  <si>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</si>
  <si>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</si>
  <si>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</si>
  <si>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</si>
  <si>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</si>
  <si>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</si>
  <si>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</si>
  <si>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</si>
  <si>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</si>
  <si>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</si>
  <si>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</si>
  <si>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</si>
  <si>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</si>
  <si>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</si>
  <si>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</si>
  <si>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</si>
  <si>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</si>
  <si>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</si>
  <si>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</si>
  <si>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</si>
  <si>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</si>
  <si>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</si>
  <si>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</si>
  <si>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</si>
  <si>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</si>
  <si>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</si>
  <si>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</si>
  <si>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</si>
  <si>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</si>
  <si>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</si>
  <si>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</si>
  <si>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</si>
  <si>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</si>
  <si>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</si>
  <si>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</si>
  <si>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</si>
  <si>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</si>
  <si>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</si>
  <si>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</si>
  <si>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</si>
  <si>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</si>
  <si>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</si>
  <si>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</si>
  <si>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</si>
  <si>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</si>
  <si>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</si>
  <si>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</si>
  <si>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</si>
  <si>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</si>
  <si>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</si>
  <si>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</si>
  <si>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</si>
  <si>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</si>
  <si>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</si>
  <si>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</si>
  <si>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</si>
  <si>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</si>
  <si>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</si>
  <si>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</si>
  <si>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</si>
  <si>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</si>
  <si>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</si>
  <si>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</si>
  <si>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</si>
  <si>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</si>
  <si>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</si>
  <si>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</si>
  <si>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</si>
  <si>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</si>
  <si>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</si>
  <si>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</si>
  <si>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</si>
  <si>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</si>
  <si>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</si>
  <si>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</si>
  <si>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</si>
  <si>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</si>
  <si>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</si>
  <si>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</si>
  <si>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</si>
  <si>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</si>
  <si>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</si>
  <si>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</si>
  <si>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</si>
  <si>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</si>
  <si>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</si>
  <si>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</si>
  <si>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</si>
  <si>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</si>
  <si>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</si>
  <si>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</si>
  <si>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</si>
  <si>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</si>
  <si>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</si>
  <si>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</si>
  <si>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</si>
  <si>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</si>
  <si>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</si>
  <si>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</si>
  <si>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</si>
  <si>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</si>
  <si>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</si>
  <si>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</si>
  <si>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</si>
  <si>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</si>
  <si>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</si>
  <si>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</si>
  <si>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</si>
  <si>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</si>
  <si>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</si>
  <si>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</si>
  <si>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</si>
  <si>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</si>
  <si>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</si>
  <si>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</si>
  <si>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</si>
  <si>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</si>
  <si>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</si>
  <si>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</si>
  <si>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</si>
  <si>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</si>
  <si>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</si>
  <si>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</si>
  <si>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</si>
  <si>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</si>
  <si>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</si>
  <si>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</si>
  <si>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</si>
  <si>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</si>
  <si>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</si>
  <si>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</si>
  <si>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</si>
  <si>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</si>
  <si>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</si>
  <si>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</si>
  <si>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</si>
  <si>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</si>
  <si>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</si>
  <si>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</si>
  <si>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</si>
  <si>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</si>
  <si>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</si>
  <si>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</si>
  <si>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</si>
  <si>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</si>
  <si>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</si>
  <si>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</si>
  <si>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</si>
  <si>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</si>
  <si>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</si>
  <si>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</si>
  <si>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</si>
  <si>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</si>
  <si>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</si>
  <si>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</si>
  <si>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</si>
  <si>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</si>
  <si>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</si>
  <si>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</si>
  <si>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</si>
  <si>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</si>
  <si>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</si>
  <si>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</si>
  <si>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</si>
  <si>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</si>
  <si>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</si>
  <si>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</si>
  <si>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</si>
  <si>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</si>
  <si>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</si>
  <si>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</si>
  <si>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</si>
  <si>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</si>
  <si>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</si>
  <si>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</si>
  <si>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</si>
  <si>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</si>
  <si>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</si>
  <si>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</si>
  <si>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</si>
  <si>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</si>
  <si>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</si>
  <si>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</si>
  <si>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</si>
  <si>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</si>
  <si>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</si>
  <si>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</si>
  <si>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</si>
  <si>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</si>
  <si>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</si>
  <si>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</si>
  <si>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</si>
  <si>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</si>
  <si>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</si>
  <si>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</si>
  <si>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</si>
  <si>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</si>
  <si>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</si>
  <si>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</si>
  <si>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</si>
  <si>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</si>
  <si>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</si>
  <si>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</si>
  <si>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</si>
  <si>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</si>
  <si>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</si>
  <si>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</si>
  <si>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</si>
  <si>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</si>
  <si>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</si>
  <si>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</si>
  <si>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</si>
  <si>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</si>
  <si>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</si>
  <si>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</si>
  <si>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</si>
  <si>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</si>
  <si>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</si>
  <si>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</si>
  <si>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</si>
  <si>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</si>
  <si>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</si>
  <si>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</si>
  <si>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</si>
  <si>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</si>
  <si>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</si>
  <si>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</si>
  <si>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</si>
  <si>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</si>
  <si>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</si>
  <si>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</si>
  <si>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</si>
  <si>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</si>
  <si>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</si>
  <si>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</si>
  <si>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</si>
  <si>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</si>
  <si>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</si>
  <si>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</si>
  <si>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</si>
  <si>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</si>
  <si>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</si>
  <si>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</si>
  <si>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</si>
  <si>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</si>
  <si>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</si>
  <si>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</si>
  <si>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</si>
  <si>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</si>
  <si>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</si>
  <si>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</si>
  <si>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</si>
  <si>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</si>
  <si>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</si>
  <si>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</si>
  <si>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</si>
  <si>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</si>
  <si>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</si>
  <si>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</si>
  <si>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</si>
  <si>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</si>
  <si>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</si>
  <si>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</si>
  <si>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</si>
  <si>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</si>
  <si>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</si>
  <si>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</si>
  <si>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</si>
  <si>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</si>
  <si>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</si>
  <si>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</si>
  <si>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</si>
  <si>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</si>
  <si>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</si>
  <si>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</si>
  <si>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</si>
  <si>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</si>
  <si>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</si>
  <si>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</si>
  <si>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</si>
  <si>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</si>
  <si>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</si>
  <si>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</si>
  <si>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</si>
  <si>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</si>
  <si>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</si>
  <si>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</si>
  <si>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</si>
  <si>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</si>
  <si>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</si>
  <si>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</si>
  <si>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</si>
  <si>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</si>
  <si>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</si>
  <si>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</si>
  <si>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</si>
  <si>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</si>
  <si>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</si>
  <si>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</si>
  <si>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</si>
  <si>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</si>
  <si>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</si>
  <si>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</si>
  <si>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</si>
  <si>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</si>
  <si>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</si>
  <si>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</si>
  <si>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</si>
  <si>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</si>
  <si>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</si>
  <si>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</si>
  <si>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</si>
  <si>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</si>
  <si>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</si>
  <si>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</si>
  <si>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</si>
  <si>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</si>
  <si>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</si>
  <si>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</si>
  <si>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</si>
  <si>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</si>
  <si>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</si>
  <si>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</si>
  <si>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</si>
  <si>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</si>
  <si>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</si>
  <si>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</si>
  <si>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</si>
  <si>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</si>
  <si>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</si>
  <si>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</si>
  <si>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</si>
  <si>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</si>
  <si>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</si>
  <si>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</si>
  <si>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</si>
  <si>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</si>
  <si>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</si>
  <si>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</si>
  <si>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</si>
  <si>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</si>
  <si>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</si>
  <si>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</si>
  <si>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</si>
  <si>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</si>
  <si>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</si>
  <si>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</si>
  <si>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</si>
  <si>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</si>
  <si>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</si>
  <si>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</si>
  <si>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</si>
  <si>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</si>
  <si>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</si>
  <si>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</si>
  <si>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</si>
  <si>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</si>
  <si>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</si>
  <si>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</si>
  <si>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</si>
  <si>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</si>
  <si>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</si>
  <si>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</si>
  <si>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</si>
  <si>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</si>
  <si>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</si>
  <si>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</si>
  <si>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</si>
  <si>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</si>
  <si>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</si>
  <si>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</si>
  <si>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</si>
  <si>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</si>
  <si>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</si>
  <si>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</si>
  <si>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</si>
  <si>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</si>
  <si>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</si>
  <si>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</si>
  <si>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</si>
  <si>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</si>
  <si>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</si>
  <si>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</si>
  <si>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</si>
  <si>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</si>
  <si>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</si>
  <si>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</si>
  <si>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</si>
  <si>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</si>
  <si>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</si>
  <si>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</si>
  <si>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</si>
  <si>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</si>
  <si>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</si>
  <si>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</si>
  <si>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</si>
  <si>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</si>
  <si>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</si>
  <si>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</si>
  <si>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</si>
  <si>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</si>
  <si>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</si>
  <si>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</si>
  <si>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</si>
  <si>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</si>
  <si>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</si>
  <si>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</si>
  <si>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</si>
  <si>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</si>
  <si>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</si>
  <si>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</si>
  <si>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</si>
  <si>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</si>
  <si>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</si>
  <si>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</si>
  <si>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</si>
  <si>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</si>
  <si>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</si>
  <si>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</si>
  <si>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</si>
  <si>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</si>
  <si>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</si>
  <si>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</si>
  <si>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</si>
  <si>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</si>
  <si>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</si>
  <si>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</si>
  <si>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</si>
  <si>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</si>
  <si>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</si>
  <si>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</si>
  <si>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</si>
  <si>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</si>
  <si>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</si>
  <si>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</si>
  <si>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</si>
  <si>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</si>
  <si>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</si>
  <si>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</si>
  <si>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</si>
  <si>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</si>
  <si>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</si>
  <si>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</si>
  <si>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</si>
  <si>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</si>
  <si>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</si>
  <si>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</si>
  <si>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</si>
  <si>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</si>
  <si>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</si>
  <si>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</si>
  <si>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</si>
  <si>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</si>
  <si>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</si>
  <si>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</si>
  <si>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</si>
  <si>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</si>
  <si>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</si>
  <si>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</si>
  <si>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</si>
  <si>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</si>
  <si>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</si>
  <si>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</si>
  <si>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</si>
  <si>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</si>
  <si>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</si>
  <si>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</si>
  <si>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</si>
  <si>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</si>
  <si>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</si>
  <si>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</si>
  <si>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</si>
  <si>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</si>
  <si>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</si>
  <si>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</si>
  <si>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</si>
  <si>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</si>
  <si>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</si>
  <si>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</si>
  <si>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</si>
  <si>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</si>
  <si>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</si>
  <si>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</si>
  <si>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</si>
  <si>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</si>
  <si>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</si>
  <si>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</si>
  <si>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</si>
  <si>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</si>
  <si>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</si>
  <si>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</si>
  <si>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</si>
  <si>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</si>
  <si>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</si>
  <si>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</si>
  <si>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</si>
  <si>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</si>
  <si>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</si>
  <si>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</si>
  <si>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</si>
  <si>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</si>
  <si>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</si>
  <si>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</si>
  <si>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</si>
  <si>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</si>
  <si>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</si>
  <si>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</si>
  <si>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</si>
  <si>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</si>
  <si>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</si>
  <si>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</si>
  <si>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</si>
  <si>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</si>
  <si>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</si>
  <si>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</si>
  <si>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</si>
  <si>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</si>
  <si>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</si>
  <si>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</si>
  <si>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</si>
  <si>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</si>
  <si>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</si>
  <si>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</si>
  <si>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</si>
  <si>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</si>
  <si>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</si>
  <si>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</si>
  <si>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</si>
  <si>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</si>
  <si>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</si>
  <si>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</si>
  <si>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</si>
  <si>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</si>
  <si>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</si>
  <si>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</si>
  <si>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</si>
  <si>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</si>
  <si>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</si>
  <si>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</si>
  <si>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</si>
  <si>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</si>
  <si>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</si>
  <si>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</si>
  <si>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</si>
  <si>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</si>
  <si>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</si>
  <si>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</si>
  <si>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</si>
  <si>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</si>
  <si>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</si>
  <si>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</si>
  <si>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</si>
  <si>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</si>
  <si>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</si>
  <si>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</si>
  <si>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</si>
  <si>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</si>
  <si>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</si>
  <si>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</si>
  <si>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</si>
  <si>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</si>
  <si>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</si>
  <si>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</si>
  <si>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</si>
  <si>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</si>
  <si>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</si>
  <si>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</si>
  <si>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</si>
  <si>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</si>
  <si>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</si>
  <si>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</si>
  <si>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</si>
  <si>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</si>
  <si>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</si>
  <si>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</si>
  <si>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</si>
  <si>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</si>
  <si>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</si>
  <si>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</si>
  <si>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</si>
  <si>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</si>
  <si>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</si>
  <si>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</si>
  <si>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</si>
  <si>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</si>
  <si>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</si>
  <si>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</si>
  <si>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</si>
  <si>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</si>
  <si>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</si>
  <si>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</si>
  <si>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</si>
  <si>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</si>
  <si>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</si>
  <si>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</si>
  <si>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</si>
  <si>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</si>
  <si>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</si>
  <si>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</si>
  <si>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</si>
  <si>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</si>
  <si>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</si>
  <si>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</si>
  <si>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</si>
  <si>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</si>
  <si>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</si>
  <si>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</si>
  <si>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</si>
  <si>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</si>
  <si>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</si>
  <si>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</si>
  <si>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</si>
  <si>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</si>
  <si>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</si>
  <si>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</si>
  <si>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</si>
  <si>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</si>
  <si>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</si>
  <si>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</si>
  <si>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</si>
  <si>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</si>
  <si>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</si>
  <si>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</si>
  <si>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</si>
  <si>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</si>
  <si>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</si>
  <si>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</si>
  <si>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</si>
  <si>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</si>
  <si>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</si>
  <si>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</si>
  <si>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</si>
  <si>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</si>
  <si>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</si>
  <si>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</si>
  <si>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</si>
  <si>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</si>
  <si>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</si>
  <si>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</si>
  <si>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</si>
  <si>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</si>
  <si>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</si>
  <si>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</si>
  <si>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</si>
  <si>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</si>
  <si>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</si>
  <si>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</si>
  <si>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</si>
  <si>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</si>
  <si>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</si>
  <si>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</si>
  <si>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</si>
  <si>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</si>
  <si>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</si>
  <si>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</si>
  <si>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</si>
  <si>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</si>
  <si>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</si>
  <si>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</si>
  <si>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</si>
  <si>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</si>
  <si>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</si>
  <si>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</si>
  <si>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</si>
  <si>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</si>
  <si>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</si>
  <si>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</si>
  <si>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</si>
  <si>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</si>
  <si>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</si>
  <si>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</si>
  <si>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</si>
  <si>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</si>
  <si>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</si>
  <si>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</si>
  <si>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</si>
  <si>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</si>
  <si>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</si>
  <si>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</si>
  <si>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</si>
  <si>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</si>
  <si>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</si>
  <si>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</si>
  <si>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</si>
  <si>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</si>
  <si>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</si>
  <si>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</si>
  <si>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</si>
  <si>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</si>
  <si>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</si>
  <si>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</si>
  <si>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</si>
  <si>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</si>
  <si>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</si>
  <si>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</si>
  <si>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</si>
  <si>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</si>
  <si>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</si>
  <si>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</si>
  <si>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</si>
  <si>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</si>
  <si>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</si>
  <si>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</si>
  <si>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</si>
  <si>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</si>
  <si>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</si>
  <si>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</si>
  <si>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</si>
  <si>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</si>
  <si>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</si>
  <si>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</si>
  <si>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</si>
  <si>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</si>
  <si>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</si>
  <si>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</si>
  <si>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</si>
  <si>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</si>
  <si>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</si>
  <si>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</si>
  <si>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</si>
  <si>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</si>
  <si>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</si>
  <si>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</si>
  <si>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</si>
  <si>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</si>
  <si>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</si>
  <si>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</si>
  <si>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</si>
  <si>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</si>
  <si>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</si>
  <si>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</si>
  <si>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</si>
  <si>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</si>
  <si>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</si>
  <si>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</si>
  <si>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</si>
  <si>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</si>
  <si>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</si>
  <si>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</si>
  <si>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</si>
  <si>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</si>
  <si>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</si>
  <si>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</si>
  <si>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</si>
  <si>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</si>
  <si>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</si>
  <si>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</si>
  <si>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</si>
  <si>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</si>
  <si>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</si>
  <si>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</si>
  <si>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</si>
  <si>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</si>
  <si>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</si>
  <si>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</si>
  <si>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</si>
  <si>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</si>
  <si>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</si>
  <si>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</si>
  <si>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</si>
  <si>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</si>
  <si>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</si>
  <si>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</si>
  <si>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</si>
  <si>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</si>
  <si>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</si>
  <si>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</si>
  <si>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</si>
  <si>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</si>
  <si>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</si>
  <si>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</si>
  <si>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</si>
  <si>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</si>
  <si>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</si>
  <si>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</si>
  <si>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</si>
  <si>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</si>
  <si>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</si>
  <si>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</si>
  <si>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</si>
  <si>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</si>
  <si>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</si>
  <si>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</si>
  <si>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</si>
  <si>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</si>
  <si>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</si>
  <si>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</si>
  <si>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</si>
  <si>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</si>
  <si>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</si>
  <si>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</si>
  <si>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</si>
  <si>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</si>
  <si>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</si>
  <si>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</si>
  <si>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</si>
  <si>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</si>
  <si>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</si>
  <si>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</si>
  <si>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</si>
  <si>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</si>
  <si>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</si>
  <si>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</si>
  <si>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</si>
  <si>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</si>
  <si>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</si>
  <si>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</si>
  <si>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</si>
  <si>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</si>
  <si>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</si>
  <si>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</si>
  <si>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</si>
  <si>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</si>
  <si>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</si>
  <si>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</si>
  <si>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</si>
  <si>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</si>
  <si>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</si>
  <si>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</si>
  <si>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</si>
  <si>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</si>
  <si>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</si>
  <si>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</si>
  <si>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</si>
  <si>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</si>
  <si>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</si>
  <si>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</si>
  <si>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</si>
  <si>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</si>
  <si>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</si>
  <si>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</si>
  <si>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</si>
  <si>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</si>
  <si>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</si>
  <si>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</si>
  <si>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</si>
  <si>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</si>
  <si>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</si>
  <si>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</si>
  <si>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</si>
  <si>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</si>
  <si>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</si>
  <si>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</si>
  <si>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</si>
  <si>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</si>
  <si>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</si>
  <si>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</si>
  <si>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</si>
  <si>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</si>
  <si>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</si>
  <si>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</si>
  <si>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</si>
  <si>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</si>
  <si>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</si>
  <si>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</si>
  <si>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</si>
  <si>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</si>
  <si>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</si>
  <si>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</si>
  <si>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</si>
  <si>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</si>
  <si>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</si>
  <si>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</si>
  <si>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</si>
  <si>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</si>
  <si>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</si>
  <si>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</si>
  <si>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</si>
  <si>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</si>
  <si>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</si>
  <si>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</si>
  <si>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</si>
  <si>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</si>
  <si>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</si>
  <si>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</si>
  <si>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</si>
  <si>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</si>
  <si>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</si>
  <si>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</si>
  <si>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</si>
  <si>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</si>
  <si>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</si>
  <si>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</si>
  <si>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</si>
  <si>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</si>
  <si>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</si>
  <si>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</si>
  <si>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</si>
  <si>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</si>
  <si>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</si>
  <si>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</si>
  <si>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</si>
  <si>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</si>
  <si>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</si>
  <si>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</si>
  <si>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</si>
  <si>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</si>
  <si>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</si>
  <si>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</si>
  <si>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</si>
  <si>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</si>
  <si>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</si>
  <si>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</si>
  <si>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</si>
  <si>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</si>
  <si>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</si>
  <si>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</si>
  <si>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</si>
  <si>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</si>
  <si>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</si>
  <si>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</si>
  <si>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</si>
  <si>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</si>
  <si>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</si>
  <si>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</si>
  <si>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</si>
  <si>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</si>
  <si>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</si>
  <si>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</si>
  <si>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</si>
  <si>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</si>
  <si>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</si>
  <si>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</si>
  <si>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</si>
  <si>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</si>
  <si>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</si>
  <si>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</si>
  <si>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</si>
  <si>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</si>
  <si>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</si>
  <si>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</si>
  <si>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</si>
  <si>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</si>
  <si>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</si>
  <si>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</si>
  <si>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</si>
  <si>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</si>
  <si>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</si>
  <si>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</si>
  <si>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</si>
  <si>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</si>
  <si>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</si>
  <si>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</si>
  <si>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</si>
  <si>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</si>
  <si>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</si>
  <si>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</si>
  <si>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</si>
  <si>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</si>
  <si>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</si>
  <si>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</si>
  <si>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</si>
  <si>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</si>
  <si>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</si>
  <si>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</si>
  <si>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</si>
  <si>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</si>
  <si>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</si>
  <si>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</si>
  <si>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</si>
  <si>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</si>
  <si>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</si>
  <si>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</si>
  <si>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</si>
  <si>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</si>
  <si>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</si>
  <si>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</si>
  <si>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</si>
  <si>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</si>
  <si>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</si>
  <si>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</si>
  <si>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</si>
  <si>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</si>
  <si>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</si>
  <si>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</si>
  <si>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</si>
  <si>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</si>
  <si>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</si>
  <si>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</si>
  <si>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</si>
  <si>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</si>
  <si>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</si>
  <si>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</si>
  <si>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</si>
  <si>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</si>
  <si>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</si>
  <si>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</si>
  <si>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</si>
  <si>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</si>
  <si>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</si>
  <si>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</si>
  <si>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</si>
  <si>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</si>
  <si>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</si>
  <si>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</si>
  <si>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</si>
  <si>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</si>
  <si>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</si>
  <si>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</si>
  <si>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</si>
  <si>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</si>
  <si>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</si>
  <si>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</si>
  <si>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</si>
  <si>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</si>
  <si>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</si>
  <si>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</si>
  <si>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</si>
  <si>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</si>
  <si>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</si>
  <si>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</si>
  <si>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</si>
  <si>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</si>
  <si>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</si>
  <si>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</si>
  <si>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</si>
  <si>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</si>
  <si>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</si>
  <si>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</si>
  <si>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</si>
  <si>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</si>
  <si>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</si>
  <si>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</si>
  <si>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</si>
  <si>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</si>
  <si>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</si>
  <si>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</si>
  <si>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</si>
  <si>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</si>
  <si>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</si>
  <si>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</si>
  <si>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</si>
  <si>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</si>
  <si>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</si>
  <si>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</si>
  <si>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</si>
  <si>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</si>
  <si>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</si>
  <si>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</si>
  <si>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</si>
  <si>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</si>
  <si>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</si>
  <si>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</si>
  <si>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</si>
  <si>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</si>
  <si>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</si>
  <si>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</si>
  <si>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</si>
  <si>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</si>
  <si>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</si>
  <si>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</si>
  <si>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</si>
  <si>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</si>
  <si>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</si>
  <si>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</si>
  <si>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</si>
  <si>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</si>
  <si>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</si>
  <si>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</si>
  <si>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</si>
  <si>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</si>
  <si>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</si>
  <si>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</si>
  <si>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</si>
  <si>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</si>
  <si>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</si>
  <si>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</si>
  <si>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</si>
  <si>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</si>
  <si>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</si>
  <si>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</si>
  <si>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</si>
  <si>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</si>
  <si>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</si>
  <si>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</si>
  <si>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</si>
  <si>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</si>
  <si>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</si>
  <si>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</si>
  <si>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</si>
  <si>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</si>
  <si>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</si>
  <si>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</si>
  <si>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</si>
  <si>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</si>
  <si>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</si>
  <si>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</si>
  <si>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</si>
  <si>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</si>
  <si>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</si>
  <si>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</si>
  <si>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</si>
  <si>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</si>
  <si>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</si>
  <si>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</si>
  <si>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</si>
  <si>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</si>
  <si>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</si>
  <si>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</si>
  <si>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</si>
  <si>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</si>
  <si>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</si>
  <si>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</si>
  <si>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</si>
  <si>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</si>
  <si>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</si>
  <si>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</si>
  <si>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</si>
  <si>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</si>
  <si>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</si>
  <si>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</si>
  <si>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</si>
  <si>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</si>
  <si>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</si>
  <si>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</si>
  <si>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</si>
  <si>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</si>
  <si>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</si>
  <si>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</si>
  <si>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</si>
  <si>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</si>
  <si>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</si>
  <si>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</si>
  <si>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</si>
  <si>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</si>
  <si>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</si>
  <si>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</si>
  <si>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</si>
  <si>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</si>
  <si>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</si>
  <si>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</si>
  <si>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</si>
  <si>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</si>
  <si>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</si>
  <si>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</si>
  <si>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</si>
  <si>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</si>
  <si>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</si>
  <si>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</si>
  <si>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</si>
  <si>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</si>
  <si>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</si>
  <si>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</si>
  <si>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</si>
  <si>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</si>
  <si>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</si>
  <si>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</si>
  <si>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</si>
  <si>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</si>
  <si>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</si>
  <si>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</si>
  <si>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</si>
  <si>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</si>
  <si>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</si>
  <si>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</si>
  <si>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</si>
  <si>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</si>
  <si>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</si>
  <si>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</si>
  <si>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</si>
  <si>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</si>
  <si>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</si>
  <si>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</si>
  <si>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</si>
  <si>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</si>
  <si>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</si>
  <si>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</si>
  <si>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</si>
  <si>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</si>
  <si>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</si>
  <si>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</si>
  <si>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</si>
  <si>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</si>
  <si>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</si>
  <si>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</si>
  <si>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</si>
  <si>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</si>
  <si>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</si>
  <si>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</si>
  <si>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</si>
  <si>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</si>
  <si>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</si>
  <si>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</si>
  <si>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</si>
  <si>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</si>
  <si>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</si>
  <si>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</si>
  <si>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</si>
  <si>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</si>
  <si>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</si>
  <si>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</si>
  <si>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</si>
  <si>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</si>
  <si>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</si>
  <si>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</si>
  <si>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</si>
  <si>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</si>
  <si>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</si>
  <si>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</si>
  <si>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</si>
  <si>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</si>
  <si>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</si>
  <si>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</si>
  <si>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</si>
  <si>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</si>
  <si>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</si>
  <si>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</si>
  <si>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</si>
  <si>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</si>
  <si>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</si>
  <si>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</si>
  <si>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</si>
  <si>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</si>
  <si>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</si>
  <si>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</si>
  <si>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</si>
  <si>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</si>
  <si>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</si>
  <si>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</si>
  <si>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</si>
  <si>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</si>
  <si>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</si>
  <si>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</si>
  <si>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</si>
  <si>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</si>
  <si>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</si>
  <si>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</si>
  <si>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</si>
  <si>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</si>
  <si>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</si>
  <si>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</si>
  <si>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</si>
  <si>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</si>
  <si>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</si>
  <si>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</si>
  <si>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</si>
  <si>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</si>
  <si>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</si>
  <si>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</si>
  <si>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</si>
  <si>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</si>
  <si>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</si>
  <si>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</si>
  <si>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</si>
  <si>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</si>
  <si>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</si>
  <si>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</si>
  <si>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</si>
  <si>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</si>
  <si>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</si>
  <si>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</si>
  <si>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</si>
  <si>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</si>
  <si>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</si>
  <si>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</si>
  <si>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</si>
  <si>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</si>
  <si>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</si>
  <si>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</si>
  <si>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</si>
  <si>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</si>
  <si>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</si>
  <si>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</si>
  <si>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</si>
  <si>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</si>
  <si>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</si>
  <si>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</si>
  <si>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</si>
  <si>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</si>
  <si>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</si>
  <si>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</si>
  <si>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</si>
  <si>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</si>
  <si>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</si>
  <si>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</si>
  <si>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</si>
  <si>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</si>
  <si>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</si>
  <si>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</si>
  <si>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</si>
  <si>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</si>
  <si>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</si>
  <si>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</si>
  <si>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</si>
  <si>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</si>
  <si>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</si>
  <si>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</si>
  <si>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</si>
  <si>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</si>
  <si>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</si>
  <si>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</si>
  <si>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</si>
  <si>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</si>
  <si>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</si>
  <si>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</si>
  <si>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</si>
  <si>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</si>
  <si>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</si>
  <si>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</si>
  <si>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</si>
  <si>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</si>
  <si>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</si>
  <si>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</si>
  <si>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</si>
  <si>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</si>
  <si>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</si>
  <si>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</si>
  <si>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</si>
  <si>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</si>
  <si>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</si>
  <si>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</si>
  <si>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</si>
  <si>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</si>
  <si>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</si>
  <si>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</si>
  <si>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</si>
  <si>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</si>
  <si>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</si>
  <si>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</si>
  <si>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</si>
  <si>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</si>
  <si>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</si>
  <si>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</si>
  <si>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</si>
  <si>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</si>
  <si>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</si>
  <si>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</si>
  <si>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</si>
  <si>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</si>
  <si>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</si>
  <si>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</si>
  <si>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</si>
  <si>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</si>
  <si>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</si>
  <si>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</si>
  <si>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</si>
  <si>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</si>
  <si>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</si>
  <si>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</si>
  <si>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</si>
  <si>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</si>
  <si>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</si>
  <si>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</si>
  <si>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</si>
  <si>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</si>
  <si>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</si>
  <si>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</si>
  <si>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</si>
  <si>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</si>
  <si>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</si>
  <si>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</si>
  <si>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</si>
  <si>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</si>
  <si>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</si>
  <si>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</si>
  <si>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</si>
  <si>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</si>
  <si>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</si>
  <si>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</si>
  <si>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</si>
  <si>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</si>
  <si>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</si>
  <si>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</si>
  <si>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</si>
  <si>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</si>
  <si>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</si>
  <si>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</si>
  <si>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</si>
  <si>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</si>
  <si>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</si>
  <si>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</si>
  <si>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</si>
  <si>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</si>
  <si>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</si>
  <si>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</si>
  <si>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</si>
  <si>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</si>
  <si>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</si>
  <si>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</si>
  <si>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</si>
  <si>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</si>
  <si>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</si>
  <si>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</si>
  <si>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</si>
  <si>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</si>
  <si>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</si>
  <si>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</si>
  <si>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</si>
  <si>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</si>
  <si>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</si>
  <si>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</si>
  <si>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</si>
  <si>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</si>
  <si>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</si>
  <si>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</si>
  <si>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</si>
  <si>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</si>
  <si>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</si>
  <si>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</si>
  <si>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</si>
  <si>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</si>
  <si>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</si>
  <si>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</si>
  <si>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</si>
  <si>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</si>
  <si>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</si>
  <si>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</si>
  <si>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</si>
  <si>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</si>
  <si>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</si>
  <si>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</si>
  <si>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</si>
  <si>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</si>
  <si>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</si>
  <si>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</si>
  <si>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</si>
  <si>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</si>
  <si>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</si>
  <si>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</si>
  <si>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</si>
  <si>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</si>
  <si>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</si>
  <si>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</si>
  <si>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</si>
  <si>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</si>
  <si>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</si>
  <si>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</si>
  <si>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</si>
  <si>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</si>
  <si>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</si>
  <si>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</si>
  <si>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</si>
  <si>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</si>
  <si>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</si>
  <si>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</si>
  <si>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</si>
  <si>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</si>
  <si>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</si>
  <si>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</si>
  <si>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</si>
  <si>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</si>
  <si>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</si>
  <si>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</si>
  <si>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</si>
  <si>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</si>
  <si>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</si>
  <si>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</si>
  <si>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</si>
  <si>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</si>
  <si>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</si>
  <si>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</si>
  <si>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</si>
  <si>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</si>
  <si>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</si>
  <si>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</si>
  <si>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</si>
  <si>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</si>
  <si>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</si>
  <si>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</si>
  <si>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</si>
  <si>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</si>
  <si>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</si>
  <si>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</si>
  <si>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</si>
  <si>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</si>
  <si>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</si>
  <si>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</si>
  <si>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</si>
  <si>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</si>
  <si>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</si>
  <si>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</si>
  <si>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</si>
  <si>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</si>
  <si>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</si>
  <si>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</si>
  <si>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</si>
  <si>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</si>
  <si>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</si>
  <si>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</si>
  <si>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</si>
  <si>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</si>
  <si>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</si>
  <si>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</si>
  <si>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</si>
  <si>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</si>
  <si>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</si>
  <si>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</si>
  <si>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</si>
  <si>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</si>
  <si>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</si>
  <si>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</si>
  <si>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</si>
  <si>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</si>
  <si>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</si>
  <si>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</si>
  <si>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</si>
  <si>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</si>
  <si>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</si>
  <si>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</si>
  <si>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</si>
  <si>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</si>
  <si>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</si>
  <si>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</si>
  <si>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</si>
  <si>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</si>
  <si>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</si>
  <si>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</si>
  <si>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</si>
  <si>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</si>
  <si>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</si>
  <si>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</si>
  <si>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</si>
  <si>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</si>
  <si>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</si>
  <si>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</si>
  <si>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</si>
  <si>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</si>
  <si>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</si>
  <si>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</si>
  <si>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</si>
  <si>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</si>
  <si>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</si>
  <si>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</si>
  <si>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</si>
  <si>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</si>
  <si>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</si>
  <si>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</si>
  <si>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</si>
  <si>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</si>
  <si>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</si>
  <si>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</si>
  <si>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</si>
  <si>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</si>
  <si>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</si>
  <si>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</si>
  <si>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</si>
  <si>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</si>
  <si>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</si>
  <si>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</si>
  <si>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</si>
  <si>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</si>
  <si>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</si>
  <si>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</si>
  <si>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</si>
  <si>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</si>
  <si>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</si>
  <si>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</si>
  <si>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</si>
  <si>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</si>
  <si>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</si>
  <si>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</si>
  <si>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</si>
  <si>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</si>
  <si>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</si>
  <si>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</si>
  <si>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</si>
  <si>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</si>
  <si>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</si>
  <si>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</si>
  <si>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</si>
  <si>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</si>
  <si>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</si>
  <si>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</si>
  <si>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</si>
  <si>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</si>
  <si>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</si>
  <si>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</si>
  <si>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</si>
  <si>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</si>
  <si>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</si>
  <si>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</si>
  <si>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</si>
  <si>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</si>
  <si>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</si>
  <si>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</si>
  <si>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</si>
  <si>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</si>
  <si>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</si>
  <si>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</si>
  <si>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</si>
  <si>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</si>
  <si>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</si>
  <si>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</si>
  <si>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</si>
  <si>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</si>
  <si>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</si>
  <si>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</si>
  <si>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</si>
  <si>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</si>
  <si>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</si>
  <si>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</si>
  <si>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</si>
  <si>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</si>
  <si>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</si>
  <si>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</si>
  <si>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</si>
  <si>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</si>
  <si>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</si>
  <si>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</si>
  <si>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</si>
  <si>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</si>
  <si>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</si>
  <si>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</si>
  <si>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</si>
  <si>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</si>
  <si>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</si>
  <si>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</si>
  <si>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</si>
  <si>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</si>
  <si>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</si>
  <si>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</si>
  <si>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</si>
  <si>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</si>
  <si>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</si>
  <si>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</si>
  <si>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</si>
  <si>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</si>
  <si>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</si>
  <si>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</si>
  <si>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</si>
  <si>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</si>
  <si>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</si>
  <si>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</si>
  <si>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</si>
  <si>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</si>
  <si>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</si>
  <si>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</si>
  <si>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</si>
  <si>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</si>
  <si>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</si>
  <si>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</si>
  <si>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</si>
  <si>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</si>
  <si>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</si>
  <si>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</si>
  <si>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</si>
  <si>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</si>
  <si>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</si>
  <si>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</si>
  <si>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</si>
  <si>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</si>
  <si>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</si>
  <si>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</si>
  <si>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</si>
  <si>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</si>
  <si>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</si>
  <si>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</si>
  <si>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</si>
  <si>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</si>
  <si>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</si>
  <si>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</si>
  <si>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</si>
  <si>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</si>
  <si>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</si>
  <si>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</si>
  <si>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</si>
  <si>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</si>
  <si>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</si>
  <si>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</si>
  <si>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</si>
  <si>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</si>
  <si>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</si>
  <si>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</si>
  <si>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</si>
  <si>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</si>
  <si>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</si>
  <si>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</si>
  <si>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</si>
  <si>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</si>
  <si>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</si>
  <si>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</si>
  <si>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</si>
  <si>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</si>
  <si>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</si>
  <si>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</si>
  <si>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</si>
  <si>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</si>
  <si>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</si>
  <si>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</si>
  <si>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</si>
  <si>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</si>
  <si>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</si>
  <si>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</si>
  <si>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</si>
  <si>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</si>
  <si>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</si>
  <si>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</si>
  <si>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</si>
  <si>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</si>
  <si>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</si>
  <si>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</si>
  <si>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</si>
  <si>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</si>
  <si>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</si>
  <si>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</si>
  <si>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</si>
  <si>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</si>
  <si>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</si>
  <si>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</si>
  <si>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</si>
  <si>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</si>
  <si>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</si>
  <si>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</si>
  <si>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</si>
  <si>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</si>
  <si>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</si>
  <si>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</si>
  <si>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</si>
  <si>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</si>
  <si>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</si>
  <si>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</si>
  <si>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</si>
  <si>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</si>
  <si>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</si>
  <si>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</si>
  <si>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</si>
  <si>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</si>
  <si>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</si>
  <si>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</si>
  <si>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</si>
  <si>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</si>
  <si>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</si>
  <si>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</si>
  <si>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</si>
  <si>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</si>
  <si>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</si>
  <si>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</si>
  <si>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</si>
  <si>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</si>
  <si>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</si>
  <si>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</si>
  <si>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</si>
  <si>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</si>
  <si>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</si>
  <si>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</si>
  <si>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</si>
  <si>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</si>
  <si>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</si>
  <si>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</si>
  <si>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</si>
  <si>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</si>
  <si>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</si>
  <si>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</si>
  <si>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</si>
  <si>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</si>
  <si>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</si>
  <si>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</si>
  <si>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</si>
  <si>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</si>
  <si>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</si>
  <si>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</si>
  <si>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</si>
  <si>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</si>
  <si>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</si>
  <si>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</si>
  <si>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</si>
  <si>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</si>
  <si>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</si>
  <si>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</si>
  <si>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</si>
  <si>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</si>
  <si>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</si>
  <si>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</si>
  <si>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</si>
  <si>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</si>
  <si>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</si>
  <si>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</si>
  <si>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</si>
  <si>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</si>
  <si>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</si>
  <si>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</si>
  <si>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</si>
  <si>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</si>
  <si>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</si>
  <si>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</si>
  <si>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</si>
  <si>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</si>
  <si>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</si>
  <si>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</si>
  <si>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</si>
  <si>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</si>
  <si>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</si>
  <si>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</si>
  <si>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</si>
  <si>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</si>
  <si>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</si>
  <si>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</si>
  <si>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</si>
  <si>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</si>
  <si>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</si>
  <si>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</si>
  <si>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</si>
  <si>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</si>
  <si>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</si>
  <si>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</si>
  <si>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</si>
  <si>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</si>
  <si>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</si>
  <si>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</si>
  <si>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</si>
  <si>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</si>
  <si>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</si>
  <si>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</si>
  <si>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</si>
  <si>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</si>
  <si>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</si>
  <si>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</si>
  <si>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</si>
  <si>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</si>
  <si>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</si>
  <si>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</si>
  <si>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</si>
  <si>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</si>
  <si>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</si>
  <si>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</si>
  <si>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</si>
  <si>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</si>
  <si>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</si>
  <si>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</si>
  <si>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</si>
  <si>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</si>
  <si>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</si>
  <si>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</si>
  <si>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</si>
  <si>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</si>
  <si>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</si>
  <si>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</si>
  <si>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</si>
  <si>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</si>
  <si>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</si>
  <si>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</si>
  <si>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</si>
  <si>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</si>
  <si>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</si>
  <si>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</si>
  <si>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</si>
  <si>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</si>
  <si>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</si>
  <si>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</si>
  <si>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</si>
  <si>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</si>
  <si>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</si>
  <si>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</si>
  <si>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</si>
  <si>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</si>
  <si>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</si>
  <si>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</si>
  <si>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</si>
  <si>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</si>
  <si>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</si>
  <si>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</si>
  <si>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</si>
  <si>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</si>
  <si>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</si>
  <si>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</si>
  <si>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</si>
  <si>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</si>
  <si>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</si>
  <si>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</si>
  <si>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</si>
  <si>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</si>
  <si>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</si>
  <si>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</si>
  <si>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</si>
  <si>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</si>
  <si>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</si>
  <si>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</si>
  <si>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</si>
  <si>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</si>
  <si>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</si>
  <si>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</si>
  <si>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</si>
  <si>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</si>
  <si>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</si>
  <si>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</si>
  <si>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</si>
  <si>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</si>
  <si>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</si>
  <si>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</si>
  <si>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</si>
  <si>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</si>
  <si>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</si>
  <si>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</si>
  <si>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</si>
  <si>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</si>
  <si>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</si>
  <si>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</si>
  <si>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</si>
  <si>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</si>
  <si>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</si>
  <si>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</si>
  <si>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</si>
  <si>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</si>
  <si>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</si>
  <si>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</si>
  <si>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</si>
  <si>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</si>
  <si>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</si>
  <si>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</si>
  <si>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</si>
  <si>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</si>
  <si>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</si>
  <si>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</si>
  <si>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</si>
  <si>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</si>
  <si>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</si>
  <si>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</si>
  <si>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</si>
  <si>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</si>
  <si>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</si>
  <si>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</si>
  <si>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</si>
  <si>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</si>
  <si>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</si>
  <si>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</si>
  <si>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</si>
  <si>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</si>
  <si>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</si>
  <si>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</si>
  <si>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</si>
  <si>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</si>
  <si>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</si>
  <si>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</si>
  <si>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</si>
  <si>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</si>
  <si>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</si>
  <si>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</si>
  <si>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</si>
  <si>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</si>
  <si>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</si>
  <si>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</si>
  <si>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</si>
  <si>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</si>
  <si>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</si>
  <si>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</si>
  <si>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</si>
  <si>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</si>
  <si>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</si>
  <si>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</si>
  <si>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</si>
  <si>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</si>
  <si>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</si>
  <si>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</si>
  <si>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</si>
  <si>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</si>
  <si>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</si>
  <si>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</si>
  <si>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</si>
  <si>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</si>
  <si>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</si>
  <si>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</si>
  <si>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</si>
  <si>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</si>
  <si>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</si>
  <si>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</si>
  <si>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</si>
  <si>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</si>
  <si>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</si>
  <si>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</si>
  <si>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</si>
  <si>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</si>
  <si>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</si>
  <si>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</si>
  <si>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</si>
  <si>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</si>
  <si>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</si>
  <si>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</si>
  <si>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</si>
  <si>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</si>
  <si>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</si>
  <si>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</si>
  <si>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</si>
  <si>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</si>
  <si>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</si>
  <si>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</si>
  <si>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</si>
  <si>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</si>
  <si>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</si>
  <si>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</si>
  <si>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</si>
  <si>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</si>
  <si>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</si>
  <si>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</si>
  <si>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</si>
  <si>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</si>
  <si>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</si>
  <si>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</si>
  <si>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</si>
  <si>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</si>
  <si>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</si>
  <si>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</si>
  <si>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</si>
  <si>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</si>
  <si>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</si>
  <si>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</si>
  <si>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</si>
  <si>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</si>
  <si>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</si>
  <si>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</si>
  <si>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</si>
  <si>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</si>
  <si>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</si>
  <si>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</si>
  <si>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</si>
  <si>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</si>
  <si>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</si>
  <si>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</si>
  <si>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</si>
  <si>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</si>
  <si>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</si>
  <si>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</si>
  <si>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</si>
  <si>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</si>
  <si>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</si>
  <si>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</si>
  <si>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</si>
  <si>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</si>
  <si>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</si>
  <si>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</si>
  <si>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</si>
  <si>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</si>
  <si>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</si>
  <si>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</si>
  <si>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</si>
  <si>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</si>
  <si>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</si>
  <si>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</si>
  <si>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</si>
  <si>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</si>
  <si>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</si>
  <si>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</si>
  <si>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</si>
  <si>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</si>
  <si>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</si>
  <si>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</si>
  <si>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</si>
  <si>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</si>
  <si>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</si>
  <si>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</si>
  <si>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</si>
  <si>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</si>
  <si>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</si>
  <si>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</si>
  <si>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</si>
  <si>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</si>
  <si>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</si>
  <si>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</si>
  <si>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</si>
  <si>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</si>
  <si>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</si>
  <si>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</si>
  <si>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</si>
  <si>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</si>
  <si>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</si>
  <si>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</si>
  <si>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</si>
  <si>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</si>
  <si>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</si>
  <si>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</si>
  <si>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</si>
  <si>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</si>
  <si>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</si>
  <si>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</si>
  <si>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</si>
  <si>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</si>
  <si>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</si>
  <si>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</si>
  <si>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</si>
  <si>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</si>
  <si>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</si>
  <si>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</si>
  <si>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</si>
  <si>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</si>
  <si>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</si>
  <si>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</si>
  <si>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</si>
  <si>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</si>
  <si>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</si>
  <si>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</si>
  <si>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</si>
  <si>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</si>
  <si>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</si>
  <si>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</si>
  <si>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</si>
  <si>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</si>
  <si>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</si>
  <si>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</si>
  <si>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</si>
  <si>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</si>
  <si>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</si>
  <si>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</si>
  <si>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</si>
  <si>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</si>
  <si>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</si>
  <si>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</si>
  <si>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</si>
  <si>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</si>
  <si>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</si>
  <si>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</si>
  <si>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</si>
  <si>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</si>
  <si>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</si>
  <si>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</si>
  <si>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</si>
  <si>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</si>
  <si>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</si>
  <si>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</si>
  <si>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</si>
  <si>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</si>
  <si>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</si>
  <si>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</si>
  <si>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</si>
  <si>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</si>
  <si>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</si>
  <si>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</si>
  <si>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</si>
  <si>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</si>
  <si>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</si>
  <si>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</si>
  <si>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</si>
  <si>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</si>
  <si>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</si>
  <si>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</si>
  <si>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</si>
  <si>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</si>
  <si>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</si>
  <si>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</si>
  <si>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</si>
  <si>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</si>
  <si>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</si>
  <si>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</si>
  <si>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</si>
  <si>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</si>
  <si>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</si>
  <si>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</si>
  <si>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</si>
  <si>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</si>
  <si>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</si>
  <si>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</si>
  <si>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</si>
  <si>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</si>
  <si>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</si>
  <si>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</si>
  <si>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</si>
  <si>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</si>
  <si>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</si>
  <si>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</si>
  <si>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</si>
  <si>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</si>
  <si>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</si>
  <si>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</si>
  <si>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</si>
  <si>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</si>
  <si>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</si>
  <si>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</si>
  <si>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</si>
  <si>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</si>
  <si>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</si>
  <si>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</si>
  <si>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</si>
  <si>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</si>
  <si>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</si>
  <si>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</si>
  <si>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</si>
  <si>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</si>
  <si>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</si>
  <si>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</si>
  <si>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</si>
  <si>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</si>
  <si>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</si>
  <si>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</si>
  <si>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</si>
  <si>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</si>
  <si>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</si>
  <si>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</si>
  <si>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</si>
  <si>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</si>
  <si>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</si>
  <si>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</si>
  <si>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</si>
  <si>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</si>
  <si>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</si>
  <si>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</si>
  <si>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</si>
  <si>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</si>
  <si>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</si>
  <si>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</si>
  <si>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</si>
  <si>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</si>
  <si>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</si>
  <si>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</si>
  <si>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</si>
  <si>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</si>
  <si>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</si>
  <si>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</si>
  <si>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</si>
  <si>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</si>
  <si>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</si>
  <si>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</si>
  <si>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</si>
  <si>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</si>
  <si>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</si>
  <si>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</si>
  <si>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</si>
  <si>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</si>
  <si>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</si>
  <si>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</si>
  <si>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</si>
  <si>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</si>
  <si>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</si>
  <si>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</si>
  <si>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</si>
  <si>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</si>
  <si>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</si>
  <si>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</si>
  <si>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</si>
  <si>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</si>
  <si>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</si>
  <si>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</si>
  <si>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</si>
  <si>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</si>
  <si>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</si>
  <si>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</si>
  <si>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</si>
  <si>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</si>
  <si>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</si>
  <si>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</si>
  <si>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</si>
  <si>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</si>
  <si>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</si>
  <si>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</si>
  <si>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</si>
  <si>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</si>
  <si>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</si>
  <si>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</si>
  <si>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</si>
  <si>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</si>
  <si>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</si>
  <si>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</si>
  <si>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</si>
  <si>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</si>
  <si>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</si>
  <si>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</si>
  <si>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</si>
  <si>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</si>
  <si>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</si>
  <si>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</si>
  <si>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</si>
  <si>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</si>
  <si>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</si>
  <si>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</si>
  <si>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</si>
  <si>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</si>
  <si>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</si>
  <si>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</si>
  <si>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</si>
  <si>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</si>
  <si>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</si>
  <si>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</si>
  <si>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</si>
  <si>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</si>
  <si>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</si>
  <si>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</si>
  <si>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</si>
  <si>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</si>
  <si>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</si>
  <si>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</si>
  <si>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</si>
  <si>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</si>
  <si>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</si>
  <si>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</si>
  <si>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</si>
  <si>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</si>
  <si>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</si>
  <si>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</si>
  <si>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</si>
  <si>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</si>
  <si>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</si>
  <si>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</si>
  <si>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</si>
  <si>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</si>
  <si>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</si>
  <si>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</si>
  <si>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</si>
  <si>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</si>
  <si>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</si>
  <si>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</si>
  <si>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</si>
  <si>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</si>
  <si>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</si>
  <si>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</si>
  <si>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</si>
  <si>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</si>
  <si>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</si>
  <si>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</si>
  <si>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</si>
  <si>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</si>
  <si>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</si>
  <si>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</si>
  <si>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</si>
  <si>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</si>
  <si>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</si>
  <si>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</si>
  <si>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</si>
  <si>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</si>
  <si>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</si>
  <si>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</si>
  <si>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</si>
  <si>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</si>
  <si>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</si>
  <si>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</si>
  <si>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</si>
  <si>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</si>
  <si>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</si>
  <si>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</si>
  <si>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</si>
  <si>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</si>
  <si>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</si>
  <si>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</si>
  <si>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</si>
  <si>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</si>
  <si>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</si>
  <si>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</si>
  <si>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</si>
  <si>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</si>
  <si>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</si>
  <si>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</si>
  <si>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</si>
  <si>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</si>
  <si>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</si>
  <si>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</si>
  <si>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</si>
  <si>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</si>
  <si>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</si>
  <si>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</si>
  <si>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</si>
  <si>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</si>
  <si>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</si>
  <si>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</si>
  <si>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</si>
  <si>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</si>
  <si>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</si>
  <si>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</si>
  <si>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</si>
  <si>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</si>
  <si>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</si>
  <si>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</si>
  <si>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</si>
  <si>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</si>
  <si>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</si>
  <si>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</si>
  <si>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</si>
  <si>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</si>
  <si>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</si>
  <si>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</si>
  <si>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</si>
  <si>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</si>
  <si>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</si>
  <si>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</si>
  <si>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</si>
  <si>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</si>
  <si>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</si>
  <si>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</si>
  <si>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</si>
  <si>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</si>
  <si>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</si>
  <si>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</si>
  <si>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</si>
  <si>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</si>
  <si>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</si>
  <si>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</si>
  <si>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</si>
  <si>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</si>
  <si>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</si>
  <si>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</si>
  <si>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</si>
  <si>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</si>
  <si>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</si>
  <si>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</si>
  <si>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</si>
  <si>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</si>
  <si>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</si>
  <si>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</si>
  <si>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</si>
  <si>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</si>
  <si>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</si>
  <si>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</si>
  <si>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</si>
  <si>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</si>
  <si>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</si>
  <si>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</si>
  <si>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</si>
  <si>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</si>
  <si>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</si>
  <si>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</si>
  <si>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</si>
  <si>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</si>
  <si>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</si>
  <si>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</si>
  <si>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</si>
  <si>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</si>
  <si>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</si>
  <si>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</si>
  <si>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</si>
  <si>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</si>
  <si>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</si>
  <si>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</si>
  <si>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</si>
  <si>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</si>
  <si>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</si>
  <si>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</si>
  <si>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</si>
  <si>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</si>
  <si>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</si>
  <si>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</si>
  <si>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</si>
  <si>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</si>
  <si>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</si>
  <si>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</si>
  <si>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</si>
  <si>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</si>
  <si>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</si>
  <si>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</si>
  <si>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</si>
  <si>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</si>
  <si>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</si>
  <si>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</si>
  <si>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</si>
  <si>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</si>
  <si>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</si>
  <si>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</si>
  <si>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</si>
  <si>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</si>
  <si>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</si>
  <si>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</si>
  <si>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</si>
  <si>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</si>
  <si>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</si>
  <si>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</si>
  <si>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</si>
  <si>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</si>
  <si>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</si>
  <si>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</si>
  <si>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</si>
  <si>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</si>
  <si>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</si>
  <si>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</si>
  <si>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</si>
  <si>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</si>
  <si>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</si>
  <si>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</si>
  <si>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</si>
  <si>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</si>
  <si>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</si>
  <si>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</si>
  <si>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</si>
  <si>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</si>
  <si>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</si>
  <si>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</si>
  <si>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</si>
  <si>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</si>
  <si>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</si>
  <si>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</si>
  <si>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</si>
  <si>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</si>
  <si>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</si>
  <si>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</si>
  <si>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</si>
  <si>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</si>
  <si>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</si>
  <si>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</si>
  <si>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</si>
  <si>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</si>
  <si>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</si>
  <si>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</si>
  <si>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</si>
  <si>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</si>
  <si>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</si>
  <si>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</si>
  <si>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</si>
  <si>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</si>
  <si>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</si>
  <si>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</si>
  <si>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</si>
  <si>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</si>
  <si>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</si>
  <si>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</si>
  <si>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</si>
  <si>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</si>
  <si>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</si>
  <si>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</si>
  <si>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</si>
  <si>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</si>
  <si>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</si>
  <si>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</si>
  <si>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</si>
  <si>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</si>
  <si>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</si>
  <si>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</si>
  <si>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</si>
  <si>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</si>
  <si>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</si>
  <si>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</si>
  <si>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</si>
  <si>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</si>
  <si>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</si>
  <si>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</si>
  <si>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</si>
  <si>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</si>
  <si>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</si>
  <si>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</si>
  <si>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</si>
  <si>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</si>
  <si>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</si>
  <si>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</si>
  <si>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</si>
  <si>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</si>
  <si>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</si>
  <si>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</si>
  <si>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</si>
  <si>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</si>
  <si>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</si>
  <si>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</si>
  <si>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</si>
  <si>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</si>
  <si>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</si>
  <si>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</si>
  <si>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</si>
  <si>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</si>
  <si>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</si>
  <si>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</si>
  <si>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</si>
  <si>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</si>
  <si>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</si>
  <si>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</si>
  <si>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</si>
  <si>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</si>
  <si>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</si>
  <si>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</si>
  <si>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</si>
  <si>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</si>
  <si>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</si>
  <si>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</si>
  <si>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</si>
  <si>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</si>
  <si>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</si>
  <si>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</si>
  <si>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</si>
  <si>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</si>
  <si>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</si>
  <si>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</si>
  <si>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</si>
  <si>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</si>
  <si>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</si>
  <si>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</si>
  <si>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</si>
  <si>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</si>
  <si>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</si>
  <si>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</si>
  <si>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</si>
  <si>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</si>
  <si>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</si>
  <si>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</si>
  <si>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</si>
  <si>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</si>
  <si>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</si>
  <si>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</si>
  <si>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</si>
  <si>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</si>
  <si>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</si>
  <si>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</si>
  <si>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</si>
  <si>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</si>
  <si>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</si>
  <si>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</si>
  <si>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</si>
  <si>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</si>
  <si>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</si>
  <si>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</si>
  <si>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</si>
  <si>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</si>
  <si>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</si>
  <si>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</si>
  <si>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</si>
  <si>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</si>
  <si>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</si>
  <si>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</si>
  <si>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</si>
  <si>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</si>
  <si>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</si>
  <si>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</si>
  <si>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</si>
  <si>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</si>
  <si>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</si>
  <si>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</si>
  <si>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</si>
  <si>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</si>
  <si>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</si>
  <si>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</si>
  <si>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</si>
  <si>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</si>
  <si>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</si>
  <si>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</si>
  <si>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</si>
  <si>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</si>
  <si>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</si>
  <si>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</si>
  <si>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</si>
  <si>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</si>
  <si>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</si>
  <si>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</si>
  <si>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</si>
  <si>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</si>
  <si>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</si>
  <si>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</si>
  <si>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</si>
  <si>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</si>
  <si>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</si>
  <si>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</si>
  <si>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</si>
  <si>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</si>
  <si>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</si>
  <si>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</si>
  <si>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</si>
  <si>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</si>
  <si>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</si>
  <si>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</si>
  <si>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</si>
  <si>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</si>
  <si>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</si>
  <si>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</si>
  <si>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</si>
  <si>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</si>
  <si>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</si>
  <si>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</si>
  <si>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</si>
  <si>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</si>
  <si>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</si>
  <si>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</si>
  <si>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</si>
  <si>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</si>
  <si>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</si>
  <si>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</si>
  <si>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</si>
  <si>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</si>
  <si>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</si>
  <si>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</si>
  <si>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</si>
  <si>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</si>
  <si>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</si>
  <si>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</si>
  <si>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</si>
  <si>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</si>
  <si>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</si>
  <si>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</si>
  <si>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</si>
  <si>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</si>
  <si>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</si>
  <si>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</si>
  <si>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</si>
  <si>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</si>
  <si>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</si>
  <si>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</si>
  <si>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</si>
  <si>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</si>
  <si>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</si>
  <si>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</si>
  <si>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</si>
  <si>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</si>
  <si>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</si>
  <si>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</si>
  <si>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</si>
  <si>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</si>
  <si>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</si>
  <si>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</si>
  <si>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</si>
  <si>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</si>
  <si>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</si>
  <si>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</si>
  <si>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</si>
  <si>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</si>
  <si>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</si>
  <si>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</si>
  <si>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</si>
  <si>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</si>
  <si>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</si>
  <si>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</si>
  <si>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</si>
  <si>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</si>
  <si>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</si>
  <si>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</si>
  <si>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</si>
  <si>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</si>
  <si>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</si>
  <si>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</si>
  <si>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</si>
  <si>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</si>
  <si>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</si>
  <si>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</si>
  <si>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</si>
  <si>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</si>
  <si>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</si>
  <si>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</si>
  <si>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</si>
  <si>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</si>
  <si>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</si>
  <si>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</si>
  <si>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</si>
  <si>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</si>
  <si>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</si>
  <si>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</si>
  <si>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</si>
  <si>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</si>
  <si>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</si>
  <si>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</si>
  <si>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</si>
  <si>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</si>
  <si>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</si>
  <si>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</si>
  <si>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</si>
  <si>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</si>
  <si>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</si>
  <si>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</si>
  <si>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</si>
  <si>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</si>
  <si>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</si>
  <si>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</si>
  <si>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</si>
  <si>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</si>
  <si>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</si>
  <si>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</si>
  <si>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</si>
  <si>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</si>
  <si>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</si>
  <si>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</si>
  <si>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</si>
  <si>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</si>
  <si>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</si>
  <si>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</si>
  <si>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</si>
  <si>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</si>
  <si>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</si>
  <si>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</si>
  <si>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</si>
  <si>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</si>
  <si>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</si>
  <si>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</si>
  <si>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</si>
  <si>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</si>
  <si>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</si>
  <si>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</si>
  <si>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</si>
  <si>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</si>
  <si>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</si>
  <si>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</si>
  <si>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</si>
  <si>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</si>
  <si>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</si>
  <si>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</si>
  <si>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</si>
  <si>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</si>
  <si>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</si>
  <si>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</si>
  <si>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</si>
  <si>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</si>
  <si>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</si>
  <si>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</si>
  <si>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</si>
  <si>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</si>
  <si>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</si>
  <si>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</si>
  <si>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</si>
  <si>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</si>
  <si>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</si>
  <si>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</si>
  <si>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</si>
  <si>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</si>
  <si>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</si>
  <si>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</si>
  <si>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</si>
  <si>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</si>
  <si>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</si>
  <si>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</si>
  <si>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</si>
  <si>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</si>
  <si>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</si>
  <si>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</si>
  <si>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</si>
  <si>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</si>
  <si>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</si>
  <si>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</si>
  <si>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</si>
  <si>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</si>
  <si>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</si>
  <si>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</si>
  <si>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</si>
  <si>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</si>
  <si>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</si>
  <si>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</si>
  <si>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</si>
  <si>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</si>
  <si>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</si>
  <si>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</si>
  <si>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</si>
  <si>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</si>
  <si>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</si>
  <si>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</si>
  <si>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</si>
  <si>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</si>
  <si>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</si>
  <si>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</si>
  <si>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</si>
  <si>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</si>
  <si>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</si>
  <si>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</si>
  <si>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</si>
  <si>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</si>
  <si>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</si>
  <si>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</si>
  <si>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</si>
  <si>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</si>
  <si>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</si>
  <si>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</si>
  <si>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</si>
  <si>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</si>
  <si>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</si>
  <si>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</si>
  <si>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</si>
  <si>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</si>
  <si>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</si>
  <si>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</si>
  <si>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</si>
  <si>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</si>
  <si>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</si>
  <si>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</si>
  <si>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</si>
  <si>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</si>
  <si>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</si>
  <si>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</si>
  <si>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</si>
  <si>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</si>
  <si>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</si>
  <si>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</si>
  <si>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</si>
  <si>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</si>
  <si>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</si>
  <si>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</si>
  <si>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</si>
  <si>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</si>
  <si>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</si>
  <si>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</si>
  <si>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</si>
  <si>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</si>
  <si>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</si>
  <si>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</si>
  <si>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</si>
  <si>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</si>
  <si>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</si>
  <si>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</si>
  <si>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</si>
  <si>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</si>
  <si>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</si>
  <si>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</si>
  <si>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</si>
  <si>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</si>
  <si>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</si>
  <si>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</si>
  <si>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</si>
  <si>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</si>
  <si>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</si>
  <si>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</si>
  <si>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</si>
  <si>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</si>
  <si>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</si>
  <si>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</si>
  <si>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</si>
  <si>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</si>
  <si>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</si>
  <si>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</si>
  <si>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</si>
  <si>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</si>
  <si>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</si>
  <si>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</si>
  <si>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</si>
  <si>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</si>
  <si>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</si>
  <si>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</si>
  <si>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</si>
  <si>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</si>
  <si>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</si>
  <si>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</si>
  <si>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</si>
  <si>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</si>
  <si>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</si>
  <si>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</si>
  <si>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</si>
  <si>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</si>
  <si>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</si>
  <si>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</si>
  <si>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</si>
  <si>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</si>
  <si>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</si>
  <si>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</si>
  <si>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</si>
  <si>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</si>
  <si>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</si>
  <si>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</si>
  <si>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</si>
  <si>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</si>
  <si>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</si>
  <si>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</si>
  <si>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</si>
  <si>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</si>
  <si>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</si>
  <si>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</si>
  <si>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</si>
  <si>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</si>
  <si>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</si>
  <si>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</si>
  <si>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</si>
  <si>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</si>
  <si>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</si>
  <si>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</si>
  <si>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</si>
  <si>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</si>
  <si>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</si>
  <si>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</si>
  <si>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</si>
  <si>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</si>
  <si>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</si>
  <si>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</si>
  <si>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</si>
  <si>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</si>
  <si>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</si>
  <si>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</si>
  <si>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</si>
  <si>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</si>
  <si>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</si>
  <si>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</si>
  <si>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</si>
  <si>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</si>
  <si>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</si>
  <si>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</si>
  <si>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</si>
  <si>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</si>
  <si>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</si>
  <si>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</si>
  <si>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</si>
  <si>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</si>
  <si>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</si>
  <si>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</si>
  <si>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</si>
  <si>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</si>
  <si>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</si>
  <si>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</si>
  <si>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</si>
  <si>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</si>
  <si>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</si>
  <si>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</si>
  <si>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</si>
  <si>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</si>
  <si>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</si>
  <si>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</si>
  <si>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</si>
  <si>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</si>
  <si>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</si>
  <si>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</si>
  <si>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</si>
  <si>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</si>
  <si>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</si>
  <si>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</si>
  <si>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</si>
  <si>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</si>
  <si>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</si>
  <si>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</si>
  <si>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</si>
  <si>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</si>
  <si>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</si>
  <si>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</si>
  <si>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</si>
  <si>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</si>
  <si>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</si>
  <si>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</si>
  <si>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</si>
  <si>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</si>
  <si>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</si>
  <si>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</si>
  <si>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</si>
  <si>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</si>
  <si>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</si>
  <si>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</si>
  <si>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</si>
  <si>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</si>
  <si>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</si>
  <si>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</si>
  <si>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</si>
  <si>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</si>
  <si>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</si>
  <si>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</si>
  <si>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</si>
  <si>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</si>
  <si>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</si>
  <si>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</si>
  <si>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</si>
  <si>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</si>
  <si>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</si>
  <si>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</si>
  <si>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</si>
  <si>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</si>
  <si>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</si>
  <si>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</si>
  <si>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</si>
  <si>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</si>
  <si>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</si>
  <si>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</si>
  <si>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</si>
  <si>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</si>
  <si>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</si>
  <si>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</si>
  <si>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</si>
  <si>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</si>
  <si>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</si>
  <si>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</si>
  <si>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</si>
  <si>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</si>
  <si>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</si>
  <si>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</si>
  <si>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</si>
  <si>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</si>
  <si>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</si>
  <si>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</si>
  <si>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</si>
  <si>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</si>
  <si>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</si>
  <si>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</si>
  <si>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</si>
  <si>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</si>
  <si>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</si>
  <si>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</si>
  <si>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</si>
  <si>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</si>
  <si>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</si>
  <si>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</si>
  <si>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</si>
  <si>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</si>
  <si>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</si>
  <si>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</si>
  <si>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</si>
  <si>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</si>
  <si>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</si>
  <si>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</si>
  <si>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</si>
  <si>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</si>
  <si>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</si>
  <si>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</si>
  <si>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</si>
  <si>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</si>
  <si>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</si>
  <si>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</si>
  <si>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</si>
  <si>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</si>
  <si>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</si>
  <si>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</si>
  <si>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</si>
  <si>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</si>
  <si>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</si>
  <si>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</si>
  <si>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</si>
  <si>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</si>
  <si>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</si>
  <si>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</si>
  <si>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</si>
  <si>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</si>
  <si>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</si>
  <si>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</si>
  <si>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</si>
  <si>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</si>
  <si>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</si>
  <si>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</si>
  <si>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</si>
  <si>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</si>
  <si>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</si>
  <si>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</si>
  <si>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</si>
  <si>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</si>
  <si>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</si>
  <si>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</si>
  <si>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</si>
  <si>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</si>
  <si>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</si>
  <si>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</si>
  <si>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</si>
  <si>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</si>
  <si>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</si>
  <si>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</si>
  <si>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</si>
  <si>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</si>
  <si>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</si>
  <si>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</si>
  <si>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</si>
  <si>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</si>
  <si>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</si>
  <si>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</si>
  <si>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</si>
  <si>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</si>
  <si>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</si>
  <si>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</si>
  <si>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</si>
  <si>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</si>
  <si>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</si>
  <si>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</si>
  <si>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</si>
  <si>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</si>
  <si>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</si>
  <si>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</si>
  <si>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</si>
  <si>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</si>
  <si>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</si>
  <si>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</si>
  <si>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</si>
  <si>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</si>
  <si>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</si>
  <si>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</si>
  <si>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</si>
  <si>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</si>
  <si>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</si>
  <si>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</si>
  <si>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</si>
  <si>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</si>
  <si>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</si>
  <si>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</si>
  <si>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</si>
  <si>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</si>
  <si>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</si>
  <si>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</si>
  <si>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</si>
  <si>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</si>
  <si>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</si>
  <si>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</si>
  <si>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</si>
  <si>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</si>
  <si>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</si>
  <si>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</si>
  <si>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</si>
  <si>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</si>
  <si>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</si>
  <si>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</si>
  <si>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</si>
  <si>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</si>
  <si>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</si>
  <si>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</si>
  <si>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</si>
  <si>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</si>
  <si>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</si>
  <si>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</si>
  <si>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</si>
  <si>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</si>
  <si>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</si>
  <si>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</si>
  <si>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</si>
  <si>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</si>
  <si>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</si>
  <si>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</si>
  <si>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</si>
  <si>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</si>
  <si>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</si>
  <si>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</si>
  <si>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</si>
  <si>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</si>
  <si>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</si>
  <si>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</si>
  <si>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</si>
  <si>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</si>
  <si>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</si>
  <si>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</si>
  <si>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</si>
  <si>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</si>
  <si>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</si>
  <si>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</si>
  <si>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</si>
  <si>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</si>
  <si>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</si>
  <si>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</si>
  <si>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</si>
  <si>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</si>
  <si>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</si>
  <si>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</si>
  <si>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</si>
  <si>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</si>
  <si>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</si>
  <si>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</si>
  <si>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</si>
  <si>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</si>
  <si>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</si>
  <si>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</si>
  <si>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</si>
  <si>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</si>
  <si>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</si>
  <si>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</si>
  <si>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</si>
  <si>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</si>
  <si>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</si>
  <si>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</si>
  <si>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</si>
  <si>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</si>
  <si>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</si>
  <si>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</si>
  <si>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</si>
  <si>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</si>
  <si>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</si>
  <si>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</si>
  <si>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</si>
  <si>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</si>
  <si>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</si>
  <si>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</si>
  <si>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</si>
  <si>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</si>
  <si>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</si>
  <si>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</si>
  <si>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</si>
  <si>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</si>
  <si>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</si>
  <si>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</si>
  <si>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</si>
  <si>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</si>
  <si>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</si>
  <si>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</si>
  <si>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</si>
  <si>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</si>
  <si>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</si>
  <si>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</si>
  <si>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</si>
  <si>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</si>
  <si>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</si>
  <si>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</si>
  <si>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</si>
  <si>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</si>
  <si>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</si>
  <si>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</si>
  <si>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</si>
  <si>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</si>
  <si>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</si>
  <si>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</si>
  <si>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</si>
  <si>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</si>
  <si>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</si>
  <si>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</si>
  <si>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</si>
  <si>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</si>
  <si>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</si>
  <si>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</si>
  <si>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</si>
  <si>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</si>
  <si>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</si>
  <si>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</si>
  <si>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</si>
  <si>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</si>
  <si>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</si>
  <si>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</si>
  <si>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</si>
  <si>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</si>
  <si>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</si>
  <si>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</si>
  <si>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</si>
  <si>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</si>
  <si>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</si>
  <si>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</si>
  <si>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</si>
  <si>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</si>
  <si>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</si>
  <si>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</si>
  <si>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</si>
  <si>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</si>
  <si>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</si>
  <si>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</si>
  <si>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</si>
  <si>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</si>
  <si>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</si>
  <si>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</si>
  <si>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</si>
  <si>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</si>
  <si>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</si>
  <si>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</si>
  <si>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</si>
  <si>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</si>
  <si>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</si>
  <si>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</si>
  <si>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</si>
  <si>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</si>
  <si>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</si>
  <si>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</si>
  <si>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</si>
  <si>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</si>
  <si>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</si>
  <si>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</si>
  <si>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</si>
  <si>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</si>
  <si>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</si>
  <si>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</si>
  <si>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</si>
  <si>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</si>
  <si>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</si>
  <si>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</si>
  <si>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</si>
  <si>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</si>
  <si>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</si>
  <si>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</si>
  <si>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</si>
  <si>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</si>
  <si>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</si>
  <si>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</si>
  <si>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</si>
  <si>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</si>
  <si>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</si>
  <si>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</si>
  <si>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</si>
  <si>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</si>
  <si>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</si>
  <si>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</si>
  <si>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</si>
  <si>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</si>
  <si>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</si>
  <si>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</si>
  <si>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</si>
  <si>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</si>
  <si>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</si>
  <si>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</si>
  <si>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</si>
  <si>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</si>
  <si>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</si>
  <si>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</si>
  <si>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</si>
  <si>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</si>
  <si>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</si>
  <si>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</si>
  <si>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</si>
  <si>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</si>
  <si>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</si>
  <si>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</si>
  <si>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</si>
  <si>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</si>
  <si>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</si>
  <si>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</si>
  <si>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</si>
  <si>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</si>
  <si>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</si>
  <si>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</si>
  <si>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</si>
  <si>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</si>
  <si>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</si>
  <si>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</si>
  <si>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</si>
  <si>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</si>
  <si>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</si>
  <si>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</si>
  <si>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</si>
  <si>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</si>
  <si>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</si>
  <si>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</si>
  <si>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</si>
  <si>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</si>
  <si>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</si>
  <si>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</si>
  <si>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</si>
  <si>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</si>
  <si>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</si>
  <si>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</si>
  <si>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</si>
  <si>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</si>
  <si>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</si>
  <si>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</si>
  <si>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</si>
  <si>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</si>
  <si>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</si>
  <si>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</si>
  <si>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</si>
  <si>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</si>
  <si>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</si>
  <si>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</si>
  <si>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</si>
  <si>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</si>
  <si>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</si>
  <si>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</si>
  <si>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</si>
  <si>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</si>
  <si>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</si>
  <si>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</si>
  <si>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</si>
  <si>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</si>
  <si>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</si>
  <si>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</si>
  <si>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</si>
  <si>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</si>
  <si>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</si>
  <si>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</si>
  <si>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</si>
  <si>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</si>
  <si>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</si>
  <si>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</si>
  <si>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</si>
  <si>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</si>
  <si>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</si>
  <si>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</si>
  <si>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</si>
  <si>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</si>
  <si>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</si>
  <si>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</si>
  <si>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</si>
  <si>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</si>
  <si>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</si>
  <si>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</si>
  <si>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</si>
  <si>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</si>
  <si>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</si>
  <si>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</si>
  <si>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</si>
  <si>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</si>
  <si>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</si>
  <si>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</si>
  <si>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</si>
  <si>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</si>
  <si>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</si>
  <si>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</si>
  <si>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</si>
  <si>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</si>
  <si>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</si>
  <si>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</si>
  <si>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</si>
  <si>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</si>
  <si>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</si>
  <si>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</si>
  <si>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</si>
  <si>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</si>
  <si>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</si>
  <si>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</si>
  <si>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</si>
  <si>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</si>
  <si>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</si>
  <si>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</si>
  <si>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</si>
  <si>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</si>
  <si>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</si>
  <si>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</si>
  <si>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</si>
  <si>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</si>
  <si>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</si>
  <si>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</si>
  <si>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</si>
  <si>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</si>
  <si>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</si>
  <si>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</si>
  <si>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</si>
  <si>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</si>
  <si>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</si>
  <si>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</si>
  <si>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</si>
  <si>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</si>
  <si>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</si>
  <si>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</si>
  <si>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</si>
  <si>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</si>
  <si>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</si>
  <si>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</si>
  <si>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</si>
  <si>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</si>
  <si>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</si>
  <si>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</si>
  <si>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</si>
  <si>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</si>
  <si>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</si>
  <si>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</si>
  <si>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</si>
  <si>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</si>
  <si>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</si>
  <si>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</si>
  <si>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</si>
  <si>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</si>
  <si>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</si>
  <si>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</si>
  <si>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</si>
  <si>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</si>
  <si>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</si>
  <si>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</si>
  <si>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</si>
  <si>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</si>
  <si>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</si>
  <si>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</si>
  <si>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</si>
  <si>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</si>
  <si>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</si>
  <si>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</si>
  <si>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</si>
  <si>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</si>
  <si>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</si>
  <si>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</si>
  <si>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</si>
  <si>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</si>
  <si>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</si>
  <si>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</si>
  <si>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</si>
  <si>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</si>
  <si>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</si>
  <si>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</si>
  <si>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</si>
  <si>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</si>
  <si>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</si>
  <si>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</si>
  <si>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</si>
  <si>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</si>
  <si>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</si>
  <si>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</si>
  <si>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</si>
  <si>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</si>
  <si>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</si>
  <si>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</si>
  <si>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</si>
  <si>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</si>
  <si>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</si>
  <si>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</si>
  <si>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</si>
  <si>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</si>
  <si>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</si>
  <si>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</si>
  <si>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</si>
  <si>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</si>
  <si>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</si>
  <si>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</si>
  <si>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</si>
  <si>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</si>
  <si>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</si>
  <si>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</si>
  <si>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</si>
  <si>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</si>
  <si>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</si>
  <si>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</si>
  <si>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</si>
  <si>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</si>
  <si>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</si>
  <si>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</si>
  <si>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</si>
  <si>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</si>
  <si>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</si>
  <si>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</si>
  <si>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</si>
  <si>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</si>
  <si>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</si>
  <si>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</si>
  <si>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</si>
  <si>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</si>
  <si>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</si>
  <si>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</si>
  <si>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</si>
  <si>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</si>
  <si>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</si>
  <si>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</si>
  <si>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</si>
  <si>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</si>
  <si>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</si>
  <si>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</si>
  <si>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</si>
  <si>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</si>
  <si>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</si>
  <si>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</si>
  <si>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</si>
  <si>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</si>
  <si>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</si>
  <si>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</si>
  <si>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</si>
  <si>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</si>
  <si>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</si>
  <si>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</si>
  <si>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</si>
  <si>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</si>
  <si>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</si>
  <si>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</si>
  <si>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</si>
  <si>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</si>
  <si>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</si>
  <si>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</si>
  <si>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</si>
  <si>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</si>
  <si>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</si>
  <si>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</si>
  <si>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</si>
  <si>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</si>
  <si>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</si>
  <si>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</si>
  <si>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</si>
  <si>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</si>
  <si>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</si>
  <si>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</si>
  <si>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</si>
  <si>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</si>
  <si>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</si>
  <si>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</si>
  <si>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</si>
  <si>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</si>
  <si>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</si>
  <si>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</si>
  <si>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</si>
  <si>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</si>
  <si>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</si>
  <si>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</si>
  <si>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</si>
  <si>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</si>
  <si>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</si>
  <si>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</si>
  <si>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</si>
  <si>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</si>
  <si>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</si>
  <si>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</si>
  <si>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</si>
  <si>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</si>
  <si>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</si>
  <si>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</si>
  <si>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</si>
  <si>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</si>
  <si>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</si>
  <si>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</si>
  <si>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</si>
  <si>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</si>
  <si>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</si>
  <si>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</si>
  <si>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</si>
  <si>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</si>
  <si>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</si>
  <si>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</si>
  <si>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</si>
  <si>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</si>
  <si>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</si>
  <si>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</si>
  <si>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</si>
  <si>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</si>
  <si>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</si>
  <si>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</si>
  <si>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</si>
  <si>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</si>
  <si>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</si>
  <si>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</si>
  <si>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</si>
  <si>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</si>
  <si>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</si>
  <si>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</si>
  <si>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</si>
  <si>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</si>
  <si>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</si>
  <si>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</si>
  <si>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</si>
  <si>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</si>
  <si>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</si>
  <si>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</si>
  <si>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</si>
  <si>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</si>
  <si>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</si>
  <si>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</si>
  <si>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</si>
  <si>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</si>
  <si>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</si>
  <si>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</si>
  <si>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</si>
  <si>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</si>
  <si>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</si>
  <si>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</si>
  <si>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</si>
  <si>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</si>
  <si>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</si>
  <si>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</si>
  <si>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</si>
  <si>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</si>
  <si>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</si>
  <si>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</si>
  <si>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</si>
  <si>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</si>
  <si>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</si>
  <si>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</si>
  <si>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</si>
  <si>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</si>
  <si>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</si>
  <si>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</si>
  <si>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</si>
  <si>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</si>
  <si>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</si>
  <si>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</si>
  <si>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</si>
  <si>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</si>
  <si>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</si>
  <si>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</si>
  <si>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</si>
  <si>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</si>
  <si>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</si>
  <si>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</si>
  <si>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</si>
  <si>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</si>
  <si>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</si>
  <si>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</si>
  <si>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</si>
  <si>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</si>
  <si>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</si>
  <si>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</si>
  <si>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</si>
  <si>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</si>
  <si>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</si>
  <si>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</si>
  <si>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</si>
  <si>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</si>
  <si>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</si>
  <si>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</si>
  <si>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</si>
  <si>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</si>
  <si>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</si>
  <si>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</si>
  <si>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</si>
  <si>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</si>
  <si>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</si>
  <si>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</si>
  <si>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</si>
  <si>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</si>
  <si>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</si>
  <si>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</si>
  <si>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</si>
  <si>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</si>
  <si>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</si>
  <si>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</si>
  <si>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</si>
  <si>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</si>
  <si>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</si>
  <si>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</si>
  <si>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</si>
  <si>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</si>
  <si>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</si>
  <si>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</si>
  <si>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</si>
  <si>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</si>
  <si>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</si>
  <si>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</si>
  <si>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</si>
  <si>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</si>
  <si>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</si>
  <si>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</si>
  <si>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</si>
  <si>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</si>
  <si>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</si>
  <si>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</si>
  <si>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</si>
  <si>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</si>
  <si>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</si>
  <si>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</si>
  <si>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</si>
  <si>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</si>
  <si>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</si>
  <si>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</si>
  <si>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</si>
  <si>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</si>
  <si>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</si>
  <si>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</si>
  <si>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</si>
  <si>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</si>
  <si>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</si>
  <si>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</si>
  <si>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</si>
  <si>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</si>
  <si>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</si>
  <si>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</si>
  <si>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</si>
  <si>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</si>
  <si>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</si>
  <si>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</si>
  <si>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</si>
  <si>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</si>
  <si>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</si>
  <si>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</si>
  <si>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</si>
  <si>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</si>
  <si>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</si>
  <si>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</si>
  <si>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</si>
  <si>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</si>
  <si>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</si>
  <si>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</si>
  <si>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</si>
  <si>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</si>
  <si>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</si>
  <si>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</si>
  <si>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</si>
  <si>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</si>
  <si>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</si>
  <si>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</si>
  <si>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</si>
  <si>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</si>
  <si>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</si>
  <si>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</si>
  <si>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</si>
  <si>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</si>
  <si>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</si>
  <si>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</si>
  <si>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</si>
  <si>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</si>
  <si>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</si>
  <si>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</si>
  <si>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</si>
  <si>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</si>
  <si>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</si>
  <si>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</si>
  <si>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</si>
  <si>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</si>
  <si>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</si>
  <si>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</si>
  <si>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</si>
  <si>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</si>
  <si>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</si>
  <si>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</si>
  <si>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</si>
  <si>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</si>
  <si>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</si>
  <si>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</si>
  <si>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</si>
  <si>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</si>
  <si>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</si>
  <si>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</si>
  <si>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</si>
  <si>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</si>
  <si>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</si>
  <si>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</si>
  <si>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</si>
  <si>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</si>
  <si>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</si>
  <si>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</si>
  <si>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</si>
  <si>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</si>
  <si>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</si>
  <si>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</si>
  <si>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</si>
  <si>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</si>
  <si>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</si>
  <si>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</si>
  <si>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</si>
  <si>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</si>
  <si>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</si>
  <si>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</si>
  <si>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</si>
  <si>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</si>
  <si>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</si>
  <si>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</si>
  <si>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</si>
  <si>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</si>
  <si>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</si>
  <si>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</si>
  <si>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</si>
  <si>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</si>
  <si>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</si>
  <si>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</si>
  <si>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</si>
  <si>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</si>
  <si>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</si>
  <si>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</si>
  <si>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</si>
  <si>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</si>
  <si>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</si>
  <si>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</si>
  <si>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</si>
  <si>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</si>
  <si>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</si>
  <si>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</si>
  <si>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</si>
  <si>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</si>
  <si>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</si>
  <si>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</si>
  <si>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</si>
  <si>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</si>
  <si>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</si>
  <si>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</si>
  <si>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</si>
  <si>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</si>
  <si>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</si>
  <si>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</si>
  <si>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</si>
  <si>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</si>
  <si>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</si>
  <si>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</si>
  <si>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</si>
  <si>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</si>
  <si>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</si>
  <si>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</si>
  <si>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</si>
  <si>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</si>
  <si>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</si>
  <si>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</si>
  <si>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</si>
  <si>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</si>
  <si>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</si>
  <si>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</si>
  <si>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</si>
  <si>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</si>
  <si>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</si>
  <si>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</si>
  <si>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</si>
  <si>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</si>
  <si>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</si>
  <si>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</si>
  <si>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</si>
  <si>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</si>
  <si>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</si>
  <si>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</si>
  <si>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</si>
  <si>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</si>
  <si>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</si>
  <si>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</si>
  <si>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</si>
  <si>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</si>
  <si>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</si>
  <si>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</si>
  <si>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</si>
  <si>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</si>
  <si>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</si>
  <si>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</si>
  <si>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</si>
  <si>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</si>
  <si>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</si>
  <si>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</si>
  <si>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</si>
  <si>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</si>
  <si>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</si>
  <si>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</si>
  <si>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</si>
  <si>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</si>
  <si>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</si>
  <si>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</si>
  <si>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</si>
  <si>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</si>
  <si>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</si>
  <si>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</si>
  <si>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</si>
  <si>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</si>
  <si>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</si>
  <si>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</si>
  <si>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</si>
  <si>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</si>
  <si>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</si>
  <si>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</si>
  <si>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</si>
  <si>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</si>
  <si>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</si>
  <si>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</si>
  <si>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</si>
  <si>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</si>
  <si>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</si>
  <si>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</si>
  <si>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</si>
  <si>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</si>
  <si>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</si>
  <si>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</si>
  <si>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</si>
  <si>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</si>
  <si>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</si>
  <si>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</si>
  <si>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</si>
  <si>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</si>
  <si>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</si>
  <si>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</si>
  <si>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</si>
  <si>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</si>
  <si>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</si>
  <si>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</si>
  <si>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</si>
  <si>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</si>
  <si>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</si>
  <si>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</si>
  <si>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</si>
  <si>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</si>
  <si>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</si>
  <si>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</si>
  <si>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</si>
  <si>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</si>
  <si>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</si>
  <si>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</si>
  <si>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</si>
  <si>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</si>
  <si>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</si>
  <si>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</si>
  <si>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</si>
  <si>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</si>
  <si>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</si>
  <si>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</si>
  <si>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</si>
  <si>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</si>
  <si>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</si>
  <si>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</si>
  <si>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</si>
  <si>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</si>
  <si>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</si>
  <si>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</si>
  <si>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</si>
  <si>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</si>
  <si>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</si>
  <si>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</si>
  <si>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</si>
  <si>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</si>
  <si>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</si>
  <si>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</si>
  <si>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</si>
  <si>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</si>
  <si>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</si>
  <si>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</si>
  <si>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</si>
  <si>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</si>
  <si>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</si>
  <si>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</si>
  <si>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</si>
  <si>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</si>
  <si>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</si>
  <si>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</si>
  <si>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</si>
  <si>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</si>
  <si>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</si>
  <si>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</si>
  <si>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</si>
  <si>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</si>
  <si>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</si>
  <si>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</si>
  <si>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</si>
  <si>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</si>
  <si>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</si>
  <si>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</si>
  <si>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</si>
  <si>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</si>
  <si>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</si>
  <si>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</si>
  <si>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</si>
  <si>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</si>
  <si>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</si>
  <si>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</si>
  <si>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</si>
  <si>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</si>
  <si>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</si>
  <si>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</si>
  <si>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</si>
  <si>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</si>
  <si>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</si>
  <si>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</si>
  <si>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</si>
  <si>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</si>
  <si>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</si>
  <si>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</si>
  <si>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</si>
  <si>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</si>
  <si>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</si>
  <si>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</si>
  <si>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</si>
  <si>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</si>
  <si>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</si>
  <si>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</si>
  <si>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</si>
  <si>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</si>
  <si>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</si>
  <si>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</si>
  <si>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</si>
  <si>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</si>
  <si>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</si>
  <si>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</si>
  <si>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</si>
  <si>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</si>
  <si>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</si>
  <si>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</si>
  <si>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</si>
  <si>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</si>
  <si>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</si>
  <si>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</si>
  <si>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</si>
  <si>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</si>
  <si>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</si>
  <si>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</si>
  <si>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</si>
  <si>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</si>
  <si>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</si>
  <si>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</si>
  <si>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</si>
  <si>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</si>
  <si>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</si>
  <si>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</si>
  <si>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</si>
  <si>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</si>
  <si>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</si>
  <si>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</si>
  <si>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</si>
  <si>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</si>
  <si>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</si>
  <si>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</si>
  <si>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</si>
  <si>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</si>
  <si>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</si>
  <si>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</si>
  <si>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</si>
  <si>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</si>
  <si>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</si>
  <si>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</si>
  <si>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</si>
  <si>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</si>
  <si>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</si>
  <si>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</si>
  <si>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</si>
  <si>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</si>
  <si>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</si>
  <si>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</si>
  <si>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</si>
  <si>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</si>
  <si>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</si>
  <si>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</si>
  <si>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</si>
  <si>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</si>
  <si>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</si>
  <si>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</si>
  <si>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</si>
  <si>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</si>
  <si>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</si>
  <si>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</si>
  <si>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</si>
  <si>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</si>
  <si>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</si>
  <si>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</si>
  <si>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</si>
  <si>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</si>
  <si>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</si>
  <si>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</si>
  <si>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</si>
  <si>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</si>
  <si>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</si>
  <si>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</si>
  <si>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</si>
  <si>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</si>
  <si>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</si>
  <si>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</si>
  <si>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</si>
  <si>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</si>
  <si>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</si>
  <si>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</si>
  <si>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</si>
  <si>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</si>
  <si>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</si>
  <si>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</si>
  <si>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</si>
  <si>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</si>
  <si>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</si>
  <si>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</si>
  <si>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</si>
  <si>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</si>
  <si>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</si>
  <si>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</si>
  <si>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</si>
  <si>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</si>
  <si>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</si>
  <si>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</si>
  <si>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</si>
  <si>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</si>
  <si>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</si>
  <si>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</si>
  <si>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</si>
  <si>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</si>
  <si>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</si>
  <si>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</si>
  <si>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</si>
  <si>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</si>
  <si>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</si>
  <si>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</si>
  <si>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</si>
  <si>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</si>
  <si>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</si>
  <si>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</si>
  <si>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</si>
  <si>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</si>
  <si>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</si>
  <si>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</si>
  <si>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</si>
  <si>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</si>
  <si>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</si>
  <si>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</si>
  <si>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</si>
  <si>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</si>
  <si>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</si>
  <si>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</si>
  <si>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</si>
  <si>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</si>
  <si>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</si>
  <si>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</si>
  <si>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</si>
  <si>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</si>
  <si>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</si>
  <si>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</si>
  <si>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</si>
  <si>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</si>
  <si>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</si>
  <si>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</si>
  <si>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</si>
  <si>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</si>
  <si>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</si>
  <si>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</si>
  <si>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</si>
  <si>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</si>
  <si>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</si>
  <si>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</si>
  <si>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</si>
  <si>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</si>
  <si>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</si>
  <si>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</si>
  <si>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</si>
  <si>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</si>
  <si>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</si>
  <si>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</si>
  <si>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</si>
  <si>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</si>
  <si>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</si>
  <si>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</si>
  <si>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</si>
  <si>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</si>
  <si>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</si>
  <si>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</si>
  <si>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</si>
  <si>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</si>
  <si>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</si>
  <si>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</si>
  <si>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</si>
  <si>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</si>
  <si>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</si>
  <si>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</si>
  <si>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</si>
  <si>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</si>
  <si>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</si>
  <si>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</si>
  <si>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</si>
  <si>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</si>
  <si>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</si>
  <si>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</si>
  <si>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</si>
  <si>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</si>
  <si>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</si>
  <si>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</si>
  <si>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</si>
  <si>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</si>
  <si>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</si>
  <si>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</si>
  <si>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</si>
  <si>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</si>
  <si>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</si>
  <si>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</si>
  <si>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</si>
  <si>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</si>
  <si>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</si>
  <si>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</si>
  <si>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</si>
  <si>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</si>
  <si>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</si>
  <si>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</si>
  <si>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</si>
  <si>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</si>
  <si>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</si>
  <si>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</si>
  <si>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</si>
  <si>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</si>
  <si>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</si>
  <si>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</si>
  <si>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</si>
  <si>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</si>
  <si>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</si>
  <si>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</si>
  <si>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</si>
  <si>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</si>
  <si>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</si>
  <si>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</si>
  <si>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</si>
  <si>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</si>
  <si>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</si>
  <si>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</si>
  <si>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</si>
  <si>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</si>
  <si>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</si>
  <si>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</si>
  <si>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</si>
  <si>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</si>
  <si>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</si>
  <si>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</si>
  <si>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</si>
  <si>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</si>
  <si>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</si>
  <si>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</si>
  <si>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</si>
  <si>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</si>
  <si>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</si>
  <si>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</si>
  <si>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</si>
  <si>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</si>
  <si>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</si>
  <si>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</si>
  <si>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</si>
  <si>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</si>
  <si>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</si>
  <si>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</si>
  <si>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</si>
  <si>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</si>
  <si>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</si>
  <si>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</si>
  <si>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</si>
  <si>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</si>
  <si>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</si>
  <si>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</si>
  <si>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</si>
  <si>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</si>
  <si>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</si>
  <si>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</si>
  <si>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</si>
  <si>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</si>
  <si>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</si>
  <si>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</si>
  <si>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</si>
  <si>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</si>
  <si>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</si>
  <si>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</si>
  <si>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</si>
  <si>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</si>
  <si>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</si>
  <si>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</si>
  <si>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</si>
  <si>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</si>
  <si>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</si>
  <si>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</si>
  <si>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</si>
  <si>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</si>
  <si>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</si>
  <si>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</si>
  <si>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</si>
  <si>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</si>
  <si>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</si>
  <si>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</si>
  <si>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</si>
  <si>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</si>
  <si>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</si>
  <si>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</si>
  <si>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</si>
  <si>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</si>
  <si>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</si>
  <si>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</si>
  <si>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</si>
  <si>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</si>
  <si>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</si>
  <si>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</si>
  <si>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</si>
  <si>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</si>
  <si>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</si>
  <si>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</si>
  <si>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</si>
  <si>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</si>
  <si>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</si>
  <si>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</si>
  <si>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</si>
  <si>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</si>
  <si>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</si>
  <si>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</si>
  <si>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</si>
  <si>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</si>
  <si>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</si>
  <si>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</si>
  <si>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</si>
  <si>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</si>
  <si>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</si>
  <si>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</si>
  <si>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</si>
  <si>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</si>
  <si>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</si>
  <si>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</si>
  <si>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</si>
  <si>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</si>
  <si>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</si>
  <si>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</si>
  <si>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</si>
  <si>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</si>
  <si>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</si>
  <si>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</si>
  <si>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</si>
  <si>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</si>
  <si>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</si>
  <si>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</si>
  <si>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</si>
  <si>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</si>
  <si>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</si>
  <si>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</si>
  <si>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</si>
  <si>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</si>
  <si>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</si>
  <si>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</si>
  <si>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</si>
  <si>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</si>
  <si>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</si>
  <si>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</si>
  <si>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</si>
  <si>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</si>
  <si>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</si>
  <si>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</si>
  <si>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</si>
  <si>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</si>
  <si>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</si>
  <si>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</si>
  <si>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</si>
  <si>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</si>
  <si>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</si>
  <si>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</si>
  <si>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</si>
  <si>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</si>
  <si>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</si>
  <si>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</si>
  <si>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</si>
  <si>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</si>
  <si>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</si>
  <si>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</si>
  <si>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</si>
  <si>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</si>
  <si>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</si>
  <si>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</si>
  <si>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</si>
  <si>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</si>
  <si>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</si>
  <si>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</si>
  <si>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</si>
  <si>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</si>
  <si>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</si>
  <si>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</si>
  <si>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</si>
  <si>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</si>
  <si>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</si>
  <si>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</si>
  <si>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</si>
  <si>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</si>
  <si>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</si>
  <si>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</si>
  <si>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</si>
  <si>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</si>
  <si>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</si>
  <si>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</si>
  <si>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</si>
  <si>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</si>
  <si>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</si>
  <si>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</si>
  <si>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</si>
  <si>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</si>
  <si>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</si>
  <si>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</si>
  <si>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</si>
  <si>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</si>
  <si>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</si>
  <si>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</si>
  <si>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</si>
  <si>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</si>
  <si>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</si>
  <si>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</si>
  <si>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</si>
  <si>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</si>
  <si>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</si>
  <si>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</si>
  <si>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</si>
  <si>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</si>
  <si>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</si>
  <si>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</si>
  <si>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</si>
  <si>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</si>
  <si>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</si>
  <si>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</si>
  <si>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</si>
  <si>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</si>
  <si>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</si>
  <si>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</si>
  <si>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</si>
  <si>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</si>
  <si>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</si>
  <si>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</si>
  <si>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</si>
  <si>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</si>
  <si>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</si>
  <si>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</si>
  <si>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</si>
  <si>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</si>
  <si>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</si>
  <si>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</si>
  <si>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</si>
  <si>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</si>
  <si>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</si>
  <si>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</si>
  <si>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</si>
  <si>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</si>
  <si>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</si>
  <si>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</si>
  <si>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</si>
  <si>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</si>
  <si>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</si>
  <si>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</si>
  <si>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</si>
  <si>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</si>
  <si>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</si>
  <si>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</si>
  <si>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</si>
  <si>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</si>
  <si>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</si>
  <si>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</si>
  <si>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</si>
  <si>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</si>
  <si>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</si>
  <si>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</si>
  <si>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</si>
  <si>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</si>
  <si>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</si>
  <si>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</si>
  <si>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</si>
  <si>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</si>
  <si>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</si>
  <si>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</si>
  <si>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</si>
  <si>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</si>
  <si>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</si>
  <si>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</si>
  <si>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</si>
  <si>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</si>
  <si>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</si>
  <si>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</si>
  <si>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</si>
  <si>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</si>
  <si>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</si>
  <si>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</si>
  <si>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</si>
  <si>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</si>
  <si>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</si>
  <si>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</si>
  <si>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</si>
  <si>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</si>
  <si>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</si>
  <si>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</si>
  <si>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</si>
  <si>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</si>
  <si>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</si>
  <si>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</si>
  <si>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</si>
  <si>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</si>
  <si>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</si>
  <si>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</si>
  <si>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</si>
  <si>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</si>
  <si>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</si>
  <si>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</si>
  <si>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</si>
  <si>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</si>
  <si>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</si>
  <si>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</si>
  <si>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</si>
  <si>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</si>
  <si>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</si>
  <si>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</si>
  <si>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</si>
  <si>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</si>
  <si>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</si>
  <si>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</si>
  <si>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</si>
  <si>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</si>
  <si>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</si>
  <si>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</si>
  <si>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</si>
  <si>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</si>
  <si>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</si>
  <si>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</si>
  <si>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</si>
  <si>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</si>
  <si>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</si>
  <si>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</si>
  <si>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</si>
  <si>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</si>
  <si>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</si>
  <si>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</si>
  <si>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</si>
  <si>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</si>
  <si>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</si>
  <si>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</si>
  <si>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</si>
  <si>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</si>
  <si>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</si>
  <si>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</si>
  <si>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</si>
  <si>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</si>
  <si>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</si>
  <si>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</si>
  <si>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</si>
  <si>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</si>
  <si>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</si>
  <si>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</si>
  <si>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</si>
  <si>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</si>
  <si>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</si>
  <si>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</si>
  <si>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</si>
  <si>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</si>
  <si>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</si>
  <si>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</si>
  <si>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</si>
  <si>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</si>
  <si>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</si>
  <si>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</si>
  <si>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</si>
  <si>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</si>
  <si>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</si>
  <si>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</si>
  <si>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</si>
  <si>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</si>
  <si>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</si>
  <si>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</si>
  <si>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</si>
  <si>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</si>
  <si>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</si>
  <si>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</si>
  <si>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</si>
  <si>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</si>
  <si>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</si>
  <si>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</si>
  <si>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</si>
  <si>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</si>
  <si>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</si>
  <si>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</si>
  <si>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</si>
  <si>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</si>
  <si>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</si>
  <si>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</si>
  <si>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</si>
  <si>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</si>
  <si>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</si>
  <si>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</si>
  <si>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</si>
  <si>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</si>
  <si>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</si>
  <si>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</si>
  <si>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</si>
  <si>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</si>
  <si>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</si>
  <si>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</si>
  <si>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</si>
  <si>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</si>
  <si>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</si>
  <si>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</si>
  <si>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</si>
  <si>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</si>
  <si>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</si>
  <si>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</si>
  <si>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</si>
  <si>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</si>
  <si>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</si>
  <si>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</si>
  <si>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</si>
  <si>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</si>
  <si>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</si>
  <si>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</si>
  <si>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</si>
  <si>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</si>
  <si>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</si>
  <si>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</si>
  <si>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</si>
  <si>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</si>
  <si>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</si>
  <si>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</si>
  <si>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</si>
  <si>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</si>
  <si>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</si>
  <si>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</si>
  <si>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</si>
  <si>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</si>
  <si>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</si>
  <si>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</si>
  <si>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</si>
  <si>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</si>
  <si>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</si>
  <si>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</si>
  <si>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</si>
  <si>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</si>
  <si>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</si>
  <si>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</si>
  <si>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</si>
  <si>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</si>
  <si>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</si>
  <si>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</si>
  <si>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</si>
  <si>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</si>
  <si>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</si>
  <si>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</si>
  <si>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</si>
  <si>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</si>
  <si>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</si>
  <si>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</si>
  <si>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</si>
  <si>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</si>
  <si>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</si>
  <si>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</si>
  <si>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</si>
  <si>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</si>
  <si>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</si>
  <si>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</si>
  <si>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</si>
  <si>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</si>
  <si>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</si>
  <si>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</si>
  <si>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</si>
  <si>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</si>
  <si>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</si>
  <si>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</si>
  <si>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</si>
  <si>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</si>
  <si>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</si>
  <si>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</si>
  <si>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</si>
  <si>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</si>
  <si>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</si>
  <si>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</si>
  <si>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</si>
  <si>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</si>
  <si>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</si>
  <si>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</si>
  <si>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</si>
  <si>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</si>
  <si>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</si>
  <si>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</si>
  <si>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</si>
  <si>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</si>
  <si>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</si>
  <si>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</si>
  <si>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</si>
  <si>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</si>
  <si>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</si>
  <si>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</si>
  <si>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</si>
  <si>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</si>
  <si>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</si>
  <si>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</si>
  <si>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</si>
  <si>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</si>
  <si>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</si>
  <si>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</si>
  <si>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</si>
  <si>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</si>
  <si>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</si>
  <si>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</si>
  <si>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</si>
  <si>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</si>
  <si>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</si>
  <si>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</si>
  <si>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</si>
  <si>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</si>
  <si>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</si>
  <si>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</si>
  <si>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</si>
  <si>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</si>
  <si>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</si>
  <si>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</si>
  <si>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</si>
  <si>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</si>
  <si>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</si>
  <si>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</si>
  <si>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</si>
  <si>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</si>
  <si>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</si>
  <si>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</si>
  <si>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</si>
  <si>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</si>
  <si>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</si>
  <si>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</si>
  <si>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</si>
  <si>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</si>
  <si>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</si>
  <si>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</si>
  <si>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</si>
  <si>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</si>
  <si>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</si>
  <si>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</si>
  <si>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</si>
  <si>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</si>
  <si>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</si>
  <si>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</si>
  <si>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</si>
  <si>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</si>
  <si>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</si>
  <si>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</si>
  <si>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</si>
  <si>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</si>
  <si>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</si>
  <si>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</si>
  <si>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</si>
  <si>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</si>
  <si>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</si>
  <si>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</si>
  <si>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</si>
  <si>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</si>
  <si>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</si>
  <si>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</si>
  <si>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</si>
  <si>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</si>
  <si>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</si>
  <si>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</si>
  <si>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</si>
  <si>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</si>
  <si>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</si>
  <si>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</si>
  <si>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</si>
  <si>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</si>
  <si>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</si>
  <si>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</si>
  <si>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</si>
  <si>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</si>
  <si>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</si>
  <si>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</si>
  <si>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</si>
  <si>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</si>
  <si>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</si>
  <si>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</si>
  <si>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</si>
  <si>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</si>
  <si>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</si>
  <si>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</si>
  <si>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</si>
  <si>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</si>
  <si>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</si>
  <si>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</si>
  <si>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</si>
  <si>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</si>
  <si>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</si>
  <si>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</si>
  <si>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</si>
  <si>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</si>
  <si>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</si>
  <si>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</si>
  <si>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</si>
  <si>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</si>
  <si>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</si>
  <si>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</si>
  <si>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</si>
  <si>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</si>
  <si>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</si>
  <si>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</si>
  <si>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</si>
  <si>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</si>
  <si>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</si>
  <si>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</si>
  <si>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</si>
  <si>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</si>
  <si>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</si>
  <si>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</si>
  <si>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</si>
  <si>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</si>
  <si>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</si>
  <si>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</si>
  <si>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</si>
  <si>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</si>
  <si>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</si>
  <si>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</si>
  <si>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</si>
  <si>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</si>
  <si>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</si>
  <si>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</si>
  <si>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</si>
  <si>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</si>
  <si>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</si>
  <si>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</si>
  <si>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</si>
  <si>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</si>
  <si>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</si>
  <si>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</si>
  <si>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</si>
  <si>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</si>
  <si>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</si>
  <si>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</si>
  <si>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</si>
  <si>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</si>
  <si>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</si>
  <si>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</si>
  <si>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</si>
  <si>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</si>
  <si>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</si>
  <si>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</si>
  <si>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</si>
  <si>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</si>
  <si>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</si>
  <si>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</si>
  <si>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</si>
  <si>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</si>
  <si>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</si>
  <si>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</si>
  <si>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</si>
  <si>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</si>
  <si>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</si>
  <si>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</si>
  <si>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</si>
  <si>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</si>
  <si>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</si>
  <si>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</si>
  <si>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</si>
  <si>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</si>
  <si>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</si>
  <si>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</si>
  <si>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</si>
  <si>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</si>
  <si>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</si>
  <si>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</si>
  <si>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</si>
  <si>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</si>
  <si>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</si>
  <si>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</si>
  <si>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</si>
  <si>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</si>
  <si>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</si>
  <si>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</si>
  <si>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</si>
  <si>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</si>
  <si>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</si>
  <si>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</si>
  <si>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</si>
  <si>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</si>
  <si>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</si>
  <si>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</si>
  <si>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</si>
  <si>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</si>
  <si>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</si>
  <si>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</si>
  <si>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</si>
  <si>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</si>
  <si>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</si>
  <si>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</si>
  <si>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</si>
  <si>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</si>
  <si>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</si>
  <si>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</si>
  <si>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</si>
  <si>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</si>
  <si>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</si>
  <si>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</si>
  <si>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</si>
  <si>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</si>
  <si>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</si>
  <si>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</si>
  <si>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</si>
  <si>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</si>
  <si>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</si>
  <si>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</si>
  <si>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</si>
  <si>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</si>
  <si>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</si>
  <si>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</si>
  <si>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</si>
  <si>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</si>
  <si>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</si>
  <si>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</si>
  <si>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</si>
  <si>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</si>
  <si>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</si>
  <si>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</si>
  <si>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</si>
  <si>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</si>
  <si>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</si>
  <si>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</si>
  <si>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</si>
  <si>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</si>
  <si>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</si>
  <si>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</si>
  <si>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</si>
  <si>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</si>
  <si>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</si>
  <si>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</si>
  <si>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</si>
  <si>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</si>
  <si>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</si>
  <si>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</si>
  <si>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</si>
  <si>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</si>
  <si>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</si>
  <si>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</si>
  <si>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</si>
  <si>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</si>
  <si>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</si>
  <si>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</si>
  <si>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</si>
  <si>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</si>
  <si>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</si>
  <si>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</si>
  <si>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</si>
  <si>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</si>
  <si>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</si>
  <si>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</si>
  <si>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</si>
  <si>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</si>
  <si>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</si>
  <si>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</si>
  <si>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</si>
  <si>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</si>
  <si>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</si>
  <si>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</si>
  <si>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</si>
  <si>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</si>
  <si>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</si>
  <si>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</si>
  <si>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</si>
  <si>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</si>
  <si>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</si>
  <si>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</si>
  <si>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</si>
  <si>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</si>
  <si>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</si>
  <si>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</si>
  <si>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</si>
  <si>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</si>
  <si>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</si>
  <si>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</si>
  <si>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</si>
  <si>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</si>
  <si>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</si>
  <si>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</si>
  <si>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</si>
  <si>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</si>
  <si>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</si>
  <si>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</si>
  <si>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</si>
  <si>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</si>
  <si>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</si>
  <si>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</si>
  <si>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</si>
  <si>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</si>
  <si>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</si>
  <si>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</si>
  <si>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</si>
  <si>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</si>
  <si>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</si>
  <si>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</si>
  <si>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</si>
  <si>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</si>
  <si>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</si>
  <si>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</si>
  <si>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</si>
  <si>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</si>
  <si>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</si>
  <si>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</si>
  <si>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</si>
  <si>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</si>
  <si>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</si>
  <si>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</si>
  <si>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</si>
  <si>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</si>
  <si>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</si>
  <si>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</si>
  <si>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</si>
  <si>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</si>
  <si>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</si>
  <si>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</si>
  <si>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</si>
  <si>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</si>
  <si>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</si>
  <si>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</si>
  <si>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</si>
  <si>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</si>
  <si>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</si>
  <si>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</si>
  <si>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</si>
  <si>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</si>
  <si>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</si>
  <si>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</si>
  <si>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</si>
  <si>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</si>
  <si>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</si>
  <si>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</si>
  <si>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</si>
  <si>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</si>
  <si>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</si>
  <si>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</si>
  <si>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</si>
  <si>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</si>
  <si>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</si>
  <si>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</si>
  <si>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</si>
  <si>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</si>
  <si>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</si>
  <si>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</si>
  <si>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</si>
  <si>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</si>
  <si>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</si>
  <si>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</si>
  <si>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</si>
  <si>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</si>
  <si>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</si>
  <si>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</si>
  <si>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</si>
  <si>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</si>
  <si>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</si>
  <si>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</si>
  <si>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</si>
  <si>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</si>
  <si>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</si>
  <si>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</si>
  <si>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</si>
  <si>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</si>
  <si>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</si>
  <si>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</si>
  <si>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</si>
  <si>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</si>
  <si>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</si>
  <si>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</si>
  <si>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</si>
  <si>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</si>
  <si>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</si>
  <si>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</si>
  <si>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</si>
  <si>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</si>
  <si>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</si>
  <si>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</si>
  <si>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</si>
  <si>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</si>
  <si>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</si>
  <si>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</si>
  <si>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</si>
  <si>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</si>
  <si>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</si>
  <si>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</si>
  <si>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</si>
  <si>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</si>
  <si>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</si>
  <si>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</si>
  <si>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</si>
  <si>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</si>
  <si>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</si>
  <si>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</si>
  <si>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</si>
  <si>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</si>
  <si>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</si>
  <si>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</si>
  <si>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</si>
  <si>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</si>
  <si>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</si>
  <si>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</si>
  <si>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</si>
  <si>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</si>
  <si>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</si>
  <si>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</si>
  <si>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</si>
  <si>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</si>
  <si>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</si>
  <si>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</si>
  <si>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</si>
  <si>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</si>
  <si>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</si>
  <si>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</si>
  <si>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</si>
  <si>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</si>
  <si>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</si>
  <si>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</si>
  <si>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</si>
  <si>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</si>
  <si>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</si>
  <si>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</si>
  <si>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</si>
  <si>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</si>
  <si>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</si>
  <si>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</si>
  <si>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</si>
  <si>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</si>
  <si>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</si>
  <si>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</si>
  <si>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</si>
  <si>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</si>
  <si>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</si>
  <si>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</si>
  <si>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</si>
  <si>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</si>
  <si>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</si>
  <si>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</si>
  <si>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</si>
  <si>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</si>
  <si>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</si>
  <si>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</si>
  <si>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</si>
  <si>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</si>
  <si>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</si>
  <si>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</si>
  <si>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</si>
  <si>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</si>
  <si>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</si>
  <si>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</si>
  <si>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</si>
  <si>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</si>
  <si>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</si>
  <si>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</si>
  <si>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</si>
  <si>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</si>
  <si>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</si>
  <si>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</si>
  <si>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</si>
  <si>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</si>
  <si>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</si>
  <si>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</si>
  <si>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</si>
  <si>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</si>
  <si>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</si>
  <si>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</si>
  <si>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</si>
  <si>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</si>
  <si>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</si>
  <si>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</si>
  <si>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</si>
  <si>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</si>
  <si>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</si>
  <si>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</si>
  <si>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</si>
  <si>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</si>
  <si>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</si>
  <si>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</si>
  <si>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</si>
  <si>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</si>
  <si>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</si>
  <si>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</si>
  <si>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</si>
  <si>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</si>
  <si>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</si>
  <si>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</si>
  <si>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</si>
  <si>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</si>
  <si>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</si>
  <si>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</si>
  <si>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</si>
  <si>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</si>
  <si>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</si>
  <si>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</si>
  <si>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</si>
  <si>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</si>
  <si>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</si>
  <si>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</si>
  <si>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</si>
  <si>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</si>
  <si>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</si>
  <si>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</si>
  <si>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</si>
  <si>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</si>
  <si>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</si>
  <si>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</si>
  <si>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</si>
  <si>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</si>
  <si>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</si>
  <si>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</si>
  <si>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</si>
  <si>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</si>
  <si>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</si>
  <si>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</si>
  <si>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</si>
  <si>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</si>
  <si>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</si>
  <si>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</si>
  <si>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</si>
  <si>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</si>
  <si>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</si>
  <si>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</si>
  <si>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</si>
  <si>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</si>
  <si>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</si>
  <si>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</si>
  <si>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</si>
  <si>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</si>
  <si>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</si>
  <si>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</si>
  <si>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</si>
  <si>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</si>
  <si>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</si>
  <si>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</si>
  <si>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</si>
  <si>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</si>
  <si>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</si>
  <si>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</si>
  <si>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</si>
  <si>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</si>
  <si>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</si>
  <si>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</si>
  <si>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</si>
  <si>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</si>
  <si>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</si>
  <si>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</si>
  <si>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</si>
  <si>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</si>
  <si>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</si>
  <si>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</si>
  <si>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</si>
  <si>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</si>
  <si>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</si>
  <si>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</si>
  <si>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</si>
  <si>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</si>
  <si>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</si>
  <si>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</si>
  <si>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</si>
  <si>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</si>
  <si>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</si>
  <si>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</si>
  <si>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</si>
  <si>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</si>
  <si>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</si>
  <si>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</si>
  <si>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</si>
  <si>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</si>
  <si>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</si>
  <si>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</si>
  <si>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</si>
  <si>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</si>
  <si>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</si>
  <si>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</si>
  <si>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</si>
  <si>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</si>
  <si>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</si>
  <si>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</si>
  <si>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</si>
  <si>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</si>
  <si>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</si>
  <si>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</si>
  <si>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</si>
  <si>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</si>
  <si>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</si>
  <si>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</si>
  <si>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</si>
  <si>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</si>
  <si>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</si>
  <si>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</si>
  <si>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</si>
  <si>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</si>
  <si>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</si>
  <si>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</si>
  <si>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</si>
  <si>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</si>
  <si>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</si>
  <si>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</si>
  <si>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</si>
  <si>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</si>
  <si>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</si>
  <si>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</si>
  <si>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</si>
  <si>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</si>
  <si>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</si>
  <si>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</si>
  <si>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</si>
  <si>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</si>
  <si>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</si>
  <si>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</si>
  <si>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</si>
  <si>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</si>
  <si>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</si>
  <si>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</si>
  <si>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</si>
  <si>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</si>
  <si>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</si>
  <si>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</si>
  <si>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</si>
  <si>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</si>
  <si>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</si>
  <si>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</si>
  <si>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</si>
  <si>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</si>
  <si>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</si>
  <si>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</si>
  <si>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</si>
  <si>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</si>
  <si>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</si>
  <si>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</si>
  <si>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</si>
  <si>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</si>
  <si>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</si>
  <si>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</si>
  <si>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</si>
  <si>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</si>
  <si>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</si>
  <si>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</si>
  <si>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</si>
  <si>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</si>
  <si>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</si>
  <si>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</si>
  <si>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</si>
  <si>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</si>
  <si>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</si>
  <si>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</si>
  <si>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</si>
  <si>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</si>
  <si>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</si>
  <si>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</si>
  <si>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</si>
  <si>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</si>
  <si>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</si>
  <si>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</si>
  <si>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</si>
  <si>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</si>
  <si>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</si>
  <si>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</si>
  <si>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</si>
  <si>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</si>
  <si>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</si>
  <si>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</si>
  <si>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</si>
  <si>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</si>
  <si>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</si>
  <si>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</si>
  <si>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</si>
  <si>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</si>
  <si>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</si>
  <si>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</si>
  <si>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</si>
  <si>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</si>
  <si>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</si>
  <si>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</si>
  <si>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</si>
  <si>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</si>
  <si>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</si>
  <si>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</si>
  <si>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</si>
  <si>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</si>
  <si>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</si>
  <si>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</si>
  <si>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</si>
  <si>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</si>
  <si>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</si>
  <si>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</si>
  <si>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</si>
  <si>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</si>
  <si>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</si>
  <si>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</si>
  <si>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</si>
  <si>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</si>
  <si>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</si>
  <si>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</si>
  <si>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</si>
  <si>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</si>
  <si>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</si>
  <si>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</si>
  <si>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</si>
  <si>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</si>
  <si>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</si>
  <si>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</si>
  <si>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</si>
  <si>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</si>
  <si>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</si>
  <si>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</si>
  <si>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</si>
  <si>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</si>
  <si>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</si>
  <si>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</si>
  <si>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</si>
  <si>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</si>
  <si>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</si>
  <si>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</si>
  <si>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</si>
  <si>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</si>
  <si>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</si>
  <si>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</si>
  <si>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</si>
  <si>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</si>
  <si>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</si>
  <si>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</si>
  <si>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</si>
  <si>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</si>
  <si>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</si>
  <si>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</si>
  <si>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</si>
  <si>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</si>
  <si>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</si>
  <si>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</si>
  <si>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</si>
  <si>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</si>
  <si>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</si>
  <si>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</si>
  <si>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</si>
  <si>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</si>
  <si>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</si>
  <si>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</si>
  <si>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</si>
  <si>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</si>
  <si>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</si>
  <si>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</si>
  <si>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</si>
  <si>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</si>
  <si>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</si>
  <si>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</si>
  <si>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</si>
  <si>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</si>
  <si>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</si>
  <si>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</si>
  <si>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</si>
  <si>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</si>
  <si>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</si>
  <si>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</si>
  <si>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</si>
  <si>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</si>
  <si>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</si>
  <si>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</si>
  <si>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</si>
  <si>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</si>
  <si>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</si>
  <si>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</si>
  <si>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</si>
  <si>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</si>
  <si>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</si>
  <si>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</si>
  <si>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</si>
  <si>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</si>
  <si>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</si>
  <si>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</si>
  <si>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</si>
  <si>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</si>
  <si>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</si>
  <si>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</si>
  <si>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</si>
  <si>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</si>
  <si>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</si>
  <si>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</si>
  <si>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</si>
  <si>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</si>
  <si>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</si>
  <si>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</si>
  <si>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</si>
  <si>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</si>
  <si>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</si>
  <si>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</si>
  <si>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</si>
  <si>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</si>
  <si>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</si>
  <si>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</si>
  <si>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</si>
  <si>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</si>
  <si>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</si>
  <si>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</si>
  <si>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</si>
  <si>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</si>
  <si>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</si>
  <si>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</si>
  <si>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</si>
  <si>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</si>
  <si>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</si>
  <si>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</si>
  <si>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</si>
  <si>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</si>
  <si>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</si>
  <si>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</si>
  <si>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</si>
  <si>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</si>
  <si>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</si>
  <si>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</si>
  <si>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</si>
  <si>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</si>
  <si>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</si>
  <si>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</si>
  <si>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</si>
  <si>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</si>
  <si>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</si>
  <si>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</si>
  <si>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</si>
  <si>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</si>
  <si>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</si>
  <si>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</si>
  <si>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</si>
  <si>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</si>
  <si>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</si>
  <si>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</si>
  <si>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</si>
  <si>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</si>
  <si>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</si>
  <si>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</si>
  <si>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</si>
  <si>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</si>
  <si>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</si>
  <si>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</si>
  <si>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</si>
  <si>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</si>
  <si>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</si>
  <si>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</si>
  <si>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</si>
  <si>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</si>
  <si>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</si>
  <si>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</si>
  <si>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</si>
  <si>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</si>
  <si>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</si>
  <si>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</si>
  <si>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</si>
  <si>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</si>
  <si>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</si>
  <si>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</si>
  <si>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</si>
  <si>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</si>
  <si>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</si>
  <si>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</si>
  <si>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</si>
  <si>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</si>
  <si>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</si>
  <si>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</si>
  <si>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</si>
  <si>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</si>
  <si>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</si>
  <si>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</si>
  <si>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</si>
  <si>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</si>
  <si>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</si>
  <si>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</si>
  <si>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</si>
  <si>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</si>
  <si>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</si>
  <si>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</si>
  <si>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</si>
  <si>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</si>
  <si>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</si>
  <si>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</si>
  <si>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</si>
  <si>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</si>
  <si>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</si>
  <si>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</si>
  <si>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</si>
  <si>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</si>
  <si>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</si>
  <si>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</si>
  <si>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</si>
  <si>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</si>
  <si>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</si>
  <si>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</si>
  <si>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</si>
  <si>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</si>
  <si>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</si>
  <si>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</si>
  <si>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</si>
  <si>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</si>
  <si>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</si>
  <si>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</si>
  <si>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</si>
  <si>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</si>
  <si>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</si>
  <si>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</si>
  <si>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</si>
  <si>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</si>
  <si>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</si>
  <si>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</si>
  <si>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</si>
  <si>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</si>
  <si>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</si>
  <si>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</si>
  <si>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</si>
  <si>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</si>
  <si>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</si>
  <si>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</si>
  <si>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</si>
  <si>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</si>
  <si>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</si>
  <si>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</si>
  <si>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</si>
  <si>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</si>
  <si>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</si>
  <si>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</si>
  <si>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</si>
  <si>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</si>
  <si>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</si>
  <si>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</si>
  <si>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</si>
  <si>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</si>
  <si>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</si>
  <si>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</si>
  <si>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</si>
  <si>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</si>
  <si>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</si>
  <si>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</si>
  <si>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</si>
  <si>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</si>
  <si>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</si>
  <si>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</si>
  <si>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</si>
  <si>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</si>
  <si>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</si>
  <si>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</si>
  <si>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</si>
  <si>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</si>
  <si>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</si>
  <si>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</si>
  <si>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</si>
  <si>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</si>
  <si>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</si>
  <si>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</si>
  <si>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</si>
  <si>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</si>
  <si>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</si>
  <si>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</si>
  <si>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</si>
  <si>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</si>
  <si>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</si>
  <si>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</si>
  <si>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</si>
  <si>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</si>
  <si>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</si>
  <si>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</si>
  <si>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</si>
  <si>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</si>
  <si>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</si>
  <si>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</si>
  <si>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</si>
  <si>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</si>
  <si>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</si>
  <si>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</si>
  <si>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</si>
  <si>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</si>
  <si>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</si>
  <si>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</si>
  <si>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</si>
  <si>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</si>
  <si>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</si>
  <si>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</si>
  <si>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</si>
  <si>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</si>
  <si>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</si>
  <si>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</si>
  <si>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</si>
  <si>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</si>
  <si>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</si>
  <si>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</si>
  <si>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</si>
  <si>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</si>
  <si>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</si>
  <si>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</si>
  <si>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</si>
  <si>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</si>
  <si>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</si>
  <si>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</si>
  <si>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</si>
  <si>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</si>
  <si>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</si>
  <si>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</si>
  <si>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</si>
  <si>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</si>
  <si>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</si>
  <si>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</si>
  <si>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</si>
  <si>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</si>
  <si>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</si>
  <si>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</si>
  <si>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</si>
  <si>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</si>
  <si>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</si>
  <si>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</si>
  <si>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</si>
  <si>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</si>
  <si>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</si>
  <si>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</si>
  <si>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</si>
  <si>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</si>
  <si>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</si>
  <si>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</si>
  <si>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</si>
  <si>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</si>
  <si>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</si>
  <si>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</si>
  <si>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</si>
  <si>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</si>
  <si>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</si>
  <si>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</si>
  <si>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</si>
  <si>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</si>
  <si>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</si>
  <si>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</si>
  <si>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</si>
  <si>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</si>
  <si>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</si>
  <si>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</si>
  <si>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</si>
  <si>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</si>
  <si>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</si>
  <si>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</si>
  <si>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</si>
  <si>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</si>
  <si>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</si>
  <si>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</si>
  <si>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</si>
  <si>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</si>
  <si>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</si>
  <si>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</si>
  <si>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</si>
  <si>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</si>
  <si>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</si>
  <si>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</si>
  <si>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</si>
  <si>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</si>
  <si>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</si>
  <si>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</si>
  <si>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</si>
  <si>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</si>
  <si>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</si>
  <si>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</si>
  <si>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</si>
  <si>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</si>
  <si>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</si>
  <si>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</si>
  <si>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</si>
  <si>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</si>
  <si>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</si>
  <si>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</si>
  <si>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</si>
  <si>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</si>
  <si>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</si>
  <si>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</si>
  <si>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</si>
  <si>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</si>
  <si>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</si>
  <si>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</si>
  <si>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</si>
  <si>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</si>
  <si>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</si>
  <si>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</si>
  <si>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</si>
  <si>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</si>
  <si>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</si>
  <si>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</si>
  <si>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</si>
  <si>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</si>
  <si>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</si>
  <si>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</si>
  <si>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</si>
  <si>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</si>
  <si>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</si>
  <si>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</si>
  <si>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</si>
  <si>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</si>
  <si>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</si>
  <si>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</si>
  <si>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</si>
  <si>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</si>
  <si>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</si>
  <si>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</si>
  <si>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</si>
  <si>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</si>
  <si>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</si>
  <si>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</si>
  <si>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</si>
  <si>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</si>
  <si>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</si>
  <si>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</si>
  <si>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</si>
  <si>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</si>
  <si>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</si>
  <si>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</si>
  <si>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</si>
  <si>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</si>
  <si>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</si>
  <si>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</si>
  <si>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</si>
  <si>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</si>
  <si>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</si>
  <si>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</si>
  <si>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</si>
  <si>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</si>
  <si>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</si>
  <si>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</si>
  <si>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</si>
  <si>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</si>
  <si>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</si>
  <si>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</si>
  <si>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</si>
  <si>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</si>
  <si>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</si>
  <si>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</si>
  <si>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</si>
  <si>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</si>
  <si>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</si>
  <si>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</si>
  <si>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</si>
  <si>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</si>
  <si>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</si>
  <si>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</si>
  <si>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</si>
  <si>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</si>
  <si>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</si>
  <si>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</si>
  <si>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</si>
  <si>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</si>
  <si>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</si>
  <si>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</si>
  <si>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</si>
  <si>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</si>
  <si>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</si>
  <si>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</si>
  <si>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</si>
  <si>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</si>
  <si>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</si>
  <si>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</si>
  <si>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</si>
  <si>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</si>
  <si>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</si>
  <si>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</si>
  <si>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</si>
  <si>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</si>
  <si>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</si>
  <si>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</si>
  <si>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</si>
  <si>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</si>
  <si>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</si>
  <si>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</si>
  <si>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</si>
  <si>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</si>
  <si>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</si>
  <si>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</si>
  <si>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</si>
  <si>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</si>
  <si>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</si>
  <si>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</si>
  <si>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</si>
  <si>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</si>
  <si>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</si>
  <si>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</si>
  <si>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</si>
  <si>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</si>
  <si>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</si>
  <si>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</si>
  <si>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</si>
  <si>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</si>
  <si>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</si>
  <si>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</si>
  <si>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</si>
  <si>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</si>
  <si>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</si>
  <si>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</si>
  <si>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</si>
  <si>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</si>
  <si>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</si>
  <si>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</si>
  <si>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</si>
  <si>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</si>
  <si>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</si>
  <si>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</si>
  <si>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</si>
  <si>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</si>
  <si>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</si>
  <si>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</si>
  <si>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</si>
  <si>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</si>
  <si>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</si>
  <si>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</si>
  <si>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</si>
  <si>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</si>
  <si>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</si>
  <si>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</si>
  <si>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</si>
  <si>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</si>
  <si>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</si>
  <si>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</si>
  <si>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</si>
  <si>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</si>
  <si>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</si>
  <si>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</si>
  <si>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</si>
  <si>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</si>
  <si>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</si>
  <si>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</si>
  <si>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</si>
  <si>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</si>
  <si>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</si>
  <si>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</si>
  <si>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</si>
  <si>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</si>
  <si>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</si>
  <si>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</si>
  <si>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</si>
  <si>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</si>
  <si>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</si>
  <si>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</si>
  <si>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</si>
  <si>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</si>
  <si>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</si>
  <si>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</si>
  <si>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</si>
  <si>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</si>
  <si>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</si>
  <si>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</si>
  <si>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</si>
  <si>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</si>
  <si>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</si>
  <si>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</si>
  <si>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</si>
  <si>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</si>
  <si>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</si>
  <si>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</si>
  <si>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</si>
  <si>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</si>
  <si>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</si>
  <si>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</si>
  <si>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</si>
  <si>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</si>
  <si>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</si>
  <si>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</si>
  <si>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</si>
  <si>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</si>
  <si>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</si>
  <si>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</si>
  <si>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</si>
  <si>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</si>
  <si>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</si>
  <si>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</si>
  <si>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</si>
  <si>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</si>
  <si>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</si>
  <si>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</si>
  <si>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</si>
  <si>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</si>
  <si>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</si>
  <si>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</si>
  <si>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</si>
  <si>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</si>
  <si>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</si>
  <si>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</si>
  <si>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</si>
  <si>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</si>
  <si>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</si>
  <si>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</si>
  <si>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</si>
  <si>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</si>
  <si>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</si>
  <si>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</si>
  <si>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</si>
  <si>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</si>
  <si>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</si>
  <si>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</si>
  <si>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</si>
  <si>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</si>
  <si>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</si>
  <si>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</si>
  <si>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</si>
  <si>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</si>
  <si>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</si>
  <si>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</si>
  <si>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</si>
  <si>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</si>
  <si>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</si>
  <si>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</si>
  <si>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</si>
  <si>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</si>
  <si>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</si>
  <si>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</si>
  <si>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</si>
  <si>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</si>
  <si>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</si>
  <si>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</si>
  <si>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</si>
  <si>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</si>
  <si>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</si>
  <si>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</si>
  <si>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</si>
  <si>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</si>
  <si>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</si>
  <si>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</si>
  <si>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</si>
  <si>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</si>
  <si>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</si>
  <si>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</si>
  <si>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</si>
  <si>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</si>
  <si>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</si>
  <si>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</si>
  <si>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</si>
  <si>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</si>
  <si>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</si>
  <si>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</si>
  <si>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</si>
  <si>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</si>
  <si>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</si>
  <si>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</si>
  <si>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</si>
  <si>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</si>
  <si>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</si>
  <si>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</si>
  <si>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</si>
  <si>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</si>
  <si>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</si>
  <si>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</si>
  <si>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</si>
  <si>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</si>
  <si>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</si>
  <si>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</si>
  <si>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</si>
  <si>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</si>
  <si>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</si>
  <si>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</si>
  <si>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</si>
  <si>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</si>
  <si>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</si>
  <si>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</si>
  <si>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</si>
  <si>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</si>
  <si>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</si>
  <si>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</si>
  <si>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</si>
  <si>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</si>
  <si>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</si>
  <si>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</si>
  <si>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</si>
  <si>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</si>
  <si>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</si>
  <si>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</si>
  <si>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</si>
  <si>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</si>
  <si>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</si>
  <si>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</si>
  <si>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</si>
  <si>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</si>
  <si>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</si>
  <si>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</si>
  <si>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</si>
  <si>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</si>
  <si>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</si>
  <si>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</si>
  <si>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</si>
  <si>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</si>
  <si>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</si>
  <si>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</si>
  <si>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</si>
  <si>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</si>
  <si>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</si>
  <si>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</si>
  <si>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</si>
  <si>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</si>
  <si>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</si>
  <si>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</si>
  <si>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</si>
  <si>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</si>
  <si>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</si>
  <si>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</si>
  <si>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</si>
  <si>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</si>
  <si>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</si>
  <si>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</si>
  <si>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</si>
  <si>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</si>
  <si>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</si>
  <si>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</si>
  <si>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</si>
  <si>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</si>
  <si>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</si>
  <si>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</si>
  <si>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</si>
  <si>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</si>
  <si>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</si>
  <si>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</si>
  <si>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</si>
  <si>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</si>
  <si>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</si>
  <si>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</si>
  <si>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</si>
  <si>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</si>
  <si>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</si>
  <si>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</si>
  <si>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</si>
  <si>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</si>
  <si>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</si>
  <si>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</si>
  <si>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</si>
  <si>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</si>
  <si>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</si>
  <si>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</si>
  <si>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</si>
  <si>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</si>
  <si>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</si>
  <si>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</si>
  <si>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</si>
  <si>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</si>
  <si>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</si>
  <si>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</si>
  <si>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</si>
  <si>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</si>
  <si>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</si>
  <si>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</si>
  <si>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</si>
  <si>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</si>
  <si>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</si>
  <si>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</si>
  <si>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</si>
  <si>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</si>
  <si>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</si>
  <si>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</si>
  <si>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</si>
  <si>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</si>
  <si>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</si>
  <si>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</si>
  <si>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</si>
  <si>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</si>
  <si>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</si>
  <si>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</si>
  <si>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</si>
  <si>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</si>
  <si>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</si>
  <si>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</si>
  <si>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</si>
  <si>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</si>
  <si>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</si>
  <si>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</si>
  <si>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</si>
  <si>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</si>
  <si>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</si>
  <si>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</si>
  <si>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</si>
  <si>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</si>
  <si>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</si>
  <si>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</si>
  <si>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</si>
  <si>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</si>
  <si>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</si>
  <si>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</si>
  <si>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</si>
  <si>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</si>
  <si>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</si>
  <si>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</si>
  <si>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</si>
  <si>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</si>
  <si>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</si>
  <si>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</si>
  <si>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</si>
  <si>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</si>
  <si>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</si>
  <si>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</si>
  <si>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</si>
  <si>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</si>
  <si>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</si>
  <si>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</si>
  <si>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</si>
  <si>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</si>
  <si>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</si>
  <si>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</si>
  <si>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</si>
  <si>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</si>
  <si>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</si>
  <si>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</si>
  <si>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</si>
  <si>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</si>
  <si>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</si>
  <si>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</si>
  <si>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</si>
  <si>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</si>
  <si>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</si>
  <si>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</si>
  <si>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</si>
  <si>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</si>
  <si>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</si>
  <si>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</si>
  <si>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</si>
  <si>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</si>
  <si>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</si>
  <si>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</si>
  <si>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</si>
  <si>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</si>
  <si>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</si>
  <si>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</si>
  <si>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</si>
  <si>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</si>
  <si>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</si>
  <si>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</si>
  <si>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</si>
  <si>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</si>
  <si>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</si>
  <si>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</si>
  <si>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</si>
  <si>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</si>
  <si>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</si>
  <si>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</si>
  <si>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</si>
  <si>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</si>
  <si>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</si>
  <si>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</si>
  <si>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</si>
  <si>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</si>
  <si>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</si>
  <si>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</si>
  <si>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</si>
  <si>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</si>
  <si>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</si>
  <si>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</si>
  <si>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</si>
  <si>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</si>
  <si>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</si>
  <si>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</si>
  <si>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</si>
  <si>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</si>
  <si>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</si>
  <si>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</si>
  <si>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</si>
  <si>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</si>
  <si>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</si>
  <si>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</si>
  <si>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</si>
  <si>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</si>
  <si>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</si>
  <si>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</si>
  <si>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</si>
  <si>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</si>
  <si>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</si>
  <si>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</si>
  <si>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</si>
  <si>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</si>
  <si>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</si>
  <si>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</si>
  <si>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</si>
  <si>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</si>
  <si>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</si>
  <si>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</si>
  <si>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</si>
  <si>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</si>
  <si>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</si>
  <si>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</si>
  <si>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</si>
  <si>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</si>
  <si>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</si>
  <si>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</si>
  <si>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</si>
  <si>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</si>
  <si>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</si>
  <si>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</si>
  <si>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</si>
  <si>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</si>
  <si>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</si>
  <si>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</si>
  <si>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</si>
  <si>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</si>
  <si>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</si>
  <si>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</si>
  <si>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</si>
  <si>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</si>
  <si>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</si>
  <si>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</si>
  <si>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</si>
  <si>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</si>
  <si>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</si>
  <si>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</si>
  <si>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</si>
  <si>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</si>
  <si>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</si>
  <si>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</si>
  <si>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</si>
  <si>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</si>
  <si>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</si>
  <si>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</si>
  <si>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</si>
  <si>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</si>
  <si>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</si>
  <si>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</si>
  <si>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</si>
  <si>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</si>
  <si>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</si>
  <si>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</si>
  <si>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</si>
  <si>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</si>
  <si>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</si>
  <si>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</si>
  <si>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</si>
  <si>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</si>
  <si>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</si>
  <si>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</si>
  <si>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</si>
  <si>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</si>
  <si>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</si>
  <si>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</si>
  <si>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</si>
  <si>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</si>
  <si>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</si>
  <si>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</si>
  <si>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</si>
  <si>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</si>
  <si>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</si>
  <si>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</si>
  <si>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</si>
  <si>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</si>
  <si>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</si>
  <si>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</si>
  <si>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</si>
  <si>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</si>
  <si>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</si>
  <si>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</si>
  <si>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</si>
  <si>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</si>
  <si>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</si>
  <si>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</si>
  <si>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</si>
  <si>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</si>
  <si>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</si>
  <si>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</si>
  <si>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</si>
  <si>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</si>
  <si>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</si>
  <si>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</si>
  <si>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</si>
  <si>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</si>
  <si>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</si>
  <si>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</si>
  <si>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</si>
  <si>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</si>
  <si>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</si>
  <si>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</si>
  <si>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</si>
  <si>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</si>
  <si>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</si>
  <si>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</si>
  <si>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</si>
  <si>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</si>
  <si>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</si>
  <si>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</si>
  <si>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</si>
  <si>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</si>
  <si>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</si>
  <si>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</si>
  <si>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</si>
  <si>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</si>
  <si>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</si>
  <si>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</si>
  <si>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</si>
  <si>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</si>
  <si>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</si>
  <si>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</si>
  <si>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</si>
  <si>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</si>
  <si>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</si>
  <si>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</si>
  <si>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</si>
  <si>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</si>
  <si>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</si>
  <si>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</si>
  <si>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</si>
  <si>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</si>
  <si>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</si>
  <si>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</si>
  <si>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</si>
  <si>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</si>
  <si>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</si>
  <si>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</si>
  <si>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</si>
  <si>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</si>
  <si>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</si>
  <si>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</si>
  <si>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</si>
  <si>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</si>
  <si>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</si>
  <si>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</si>
  <si>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</si>
  <si>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</si>
  <si>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</si>
  <si>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</si>
  <si>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</si>
  <si>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</si>
  <si>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</si>
  <si>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</si>
  <si>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</si>
  <si>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</si>
  <si>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</si>
  <si>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</si>
  <si>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</si>
  <si>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</si>
  <si>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</si>
  <si>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</si>
  <si>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</si>
  <si>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</si>
  <si>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</si>
  <si>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</si>
  <si>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</si>
  <si>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</si>
  <si>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</si>
  <si>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</si>
  <si>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</si>
  <si>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</si>
  <si>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</si>
  <si>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</si>
  <si>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</si>
  <si>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</si>
  <si>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</si>
  <si>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</si>
  <si>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</si>
  <si>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</si>
  <si>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</si>
  <si>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</si>
  <si>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</si>
  <si>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</si>
  <si>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</si>
  <si>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</si>
  <si>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</si>
  <si>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</si>
  <si>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</si>
  <si>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</si>
  <si>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</si>
  <si>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</si>
  <si>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</si>
  <si>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</si>
  <si>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</si>
  <si>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</si>
  <si>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</si>
  <si>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</si>
  <si>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</si>
  <si>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</si>
  <si>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</si>
  <si>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</si>
  <si>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</si>
  <si>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</si>
  <si>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</si>
  <si>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</si>
  <si>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</si>
  <si>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</si>
  <si>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</si>
  <si>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</si>
  <si>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</si>
  <si>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</si>
  <si>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</si>
  <si>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</si>
  <si>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</si>
  <si>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</si>
  <si>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</si>
  <si>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</si>
  <si>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</si>
  <si>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</si>
  <si>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</si>
  <si>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</si>
  <si>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</si>
  <si>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</si>
  <si>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</si>
  <si>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</si>
  <si>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</si>
  <si>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</si>
  <si>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</si>
  <si>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</si>
  <si>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</si>
  <si>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</si>
  <si>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</si>
  <si>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</si>
  <si>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</si>
  <si>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</si>
  <si>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</si>
  <si>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</si>
  <si>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</si>
  <si>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</si>
  <si>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</si>
  <si>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</si>
  <si>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</si>
  <si>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</si>
  <si>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</si>
  <si>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</si>
  <si>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</si>
  <si>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</si>
  <si>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</si>
  <si>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</si>
  <si>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</si>
  <si>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</si>
  <si>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</si>
  <si>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</si>
  <si>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</si>
  <si>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</si>
  <si>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</si>
  <si>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</si>
  <si>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</si>
  <si>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</si>
  <si>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</si>
  <si>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</si>
  <si>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</si>
  <si>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</si>
  <si>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</si>
  <si>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</si>
  <si>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</si>
  <si>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</si>
  <si>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</si>
  <si>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</si>
  <si>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</si>
  <si>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</si>
  <si>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</si>
  <si>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</si>
  <si>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</si>
  <si>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</si>
  <si>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</si>
  <si>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</si>
  <si>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</si>
  <si>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</si>
  <si>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</si>
  <si>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</si>
  <si>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</si>
  <si>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</si>
  <si>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</si>
  <si>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</si>
  <si>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</si>
  <si>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</si>
  <si>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</si>
  <si>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</si>
  <si>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</si>
  <si>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</si>
  <si>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</si>
  <si>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</si>
  <si>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</si>
  <si>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</si>
  <si>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</si>
  <si>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</si>
  <si>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</si>
  <si>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</si>
  <si>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</si>
  <si>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</si>
  <si>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</si>
  <si>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</si>
  <si>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</si>
  <si>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</si>
  <si>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</si>
  <si>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</si>
  <si>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</si>
  <si>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</si>
  <si>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</si>
  <si>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</si>
  <si>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</si>
  <si>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</si>
  <si>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</si>
  <si>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</si>
  <si>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</si>
  <si>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</si>
  <si>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</si>
  <si>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</si>
  <si>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</si>
  <si>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</si>
  <si>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</si>
  <si>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</si>
  <si>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</si>
  <si>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</si>
  <si>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</si>
  <si>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</si>
  <si>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</si>
  <si>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</si>
  <si>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</si>
  <si>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</si>
  <si>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</si>
  <si>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</si>
  <si>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</si>
  <si>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</si>
  <si>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</si>
  <si>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</si>
  <si>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</si>
  <si>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</si>
  <si>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</si>
  <si>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</si>
  <si>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</si>
  <si>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</si>
  <si>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</si>
  <si>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</si>
  <si>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</si>
  <si>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</si>
  <si>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</si>
  <si>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</si>
  <si>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</si>
  <si>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</si>
  <si>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</si>
  <si>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</si>
  <si>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</si>
  <si>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</si>
  <si>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</si>
  <si>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</si>
  <si>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</si>
  <si>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</si>
  <si>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</si>
  <si>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</si>
  <si>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</si>
  <si>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</si>
  <si>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</si>
  <si>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</si>
  <si>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</si>
  <si>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</si>
  <si>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</si>
  <si>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</si>
  <si>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</si>
  <si>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</si>
  <si>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</si>
  <si>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</si>
  <si>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</si>
  <si>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</si>
  <si>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</si>
  <si>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</si>
  <si>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</si>
  <si>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</si>
  <si>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</si>
  <si>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</si>
  <si>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</si>
  <si>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</si>
  <si>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</si>
  <si>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</si>
  <si>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</si>
  <si>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</si>
  <si>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</si>
  <si>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</si>
  <si>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</si>
  <si>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</si>
  <si>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</si>
  <si>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</si>
  <si>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</si>
  <si>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</si>
  <si>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</si>
  <si>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</si>
  <si>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</si>
  <si>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</si>
  <si>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</si>
  <si>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</si>
  <si>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</si>
  <si>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</si>
  <si>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</si>
  <si>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</si>
  <si>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</si>
  <si>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</si>
  <si>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</si>
  <si>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</si>
  <si>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</si>
  <si>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</si>
  <si>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</si>
  <si>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</si>
  <si>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</si>
  <si>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</si>
  <si>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</si>
  <si>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</si>
  <si>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</si>
  <si>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</si>
  <si>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</si>
  <si>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</si>
  <si>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</si>
  <si>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</si>
  <si>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</si>
  <si>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</si>
  <si>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</si>
  <si>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</si>
  <si>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</si>
  <si>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</si>
  <si>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</si>
  <si>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</si>
  <si>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</si>
  <si>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</si>
  <si>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</si>
  <si>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</si>
  <si>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</si>
  <si>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</si>
  <si>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</si>
  <si>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</si>
  <si>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</si>
  <si>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</si>
  <si>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</si>
  <si>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</si>
  <si>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</si>
  <si>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</si>
  <si>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</si>
  <si>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</si>
  <si>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</si>
  <si>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</si>
  <si>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</si>
  <si>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</si>
  <si>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</si>
  <si>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</si>
  <si>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</si>
  <si>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</si>
  <si>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</si>
  <si>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</si>
  <si>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</si>
  <si>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</si>
  <si>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</si>
  <si>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</si>
  <si>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</si>
  <si>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</si>
  <si>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</si>
  <si>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</si>
  <si>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</si>
  <si>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</si>
  <si>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</si>
  <si>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</si>
  <si>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</si>
  <si>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</si>
  <si>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</si>
  <si>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</si>
  <si>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</si>
  <si>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</si>
  <si>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</si>
  <si>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</si>
  <si>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</si>
  <si>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</si>
  <si>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</si>
  <si>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</si>
  <si>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</si>
  <si>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</si>
  <si>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</si>
  <si>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</si>
  <si>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</si>
  <si>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</si>
  <si>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</si>
  <si>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</si>
  <si>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</si>
  <si>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</si>
  <si>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</si>
  <si>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</si>
  <si>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</si>
  <si>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</si>
  <si>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</si>
  <si>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</si>
  <si>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</si>
  <si>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</si>
  <si>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</si>
  <si>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</si>
  <si>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</si>
  <si>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</si>
  <si>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</si>
  <si>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</si>
  <si>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</si>
  <si>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</si>
  <si>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</si>
  <si>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</si>
  <si>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</si>
  <si>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</si>
  <si>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</si>
  <si>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</si>
  <si>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</si>
  <si>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</si>
  <si>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</si>
  <si>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</si>
  <si>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</si>
  <si>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</si>
  <si>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</si>
  <si>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</si>
  <si>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</si>
  <si>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</si>
  <si>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</si>
  <si>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</si>
  <si>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</si>
  <si>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</si>
  <si>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</si>
  <si>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</si>
  <si>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</si>
  <si>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</si>
  <si>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</si>
  <si>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</si>
  <si>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</si>
  <si>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</si>
  <si>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</si>
  <si>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</si>
  <si>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</si>
  <si>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</si>
  <si>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</si>
  <si>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</si>
  <si>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</si>
  <si>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</si>
  <si>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</si>
  <si>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</si>
  <si>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</si>
  <si>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</si>
  <si>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</si>
  <si>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</si>
  <si>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</si>
  <si>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</si>
  <si>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</si>
  <si>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</si>
  <si>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</si>
  <si>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</si>
  <si>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</si>
  <si>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</si>
  <si>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</si>
  <si>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</si>
  <si>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</si>
  <si>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</si>
  <si>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</si>
  <si>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</si>
  <si>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</si>
  <si>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</si>
  <si>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</si>
  <si>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</si>
  <si>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</si>
  <si>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</si>
  <si>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</si>
  <si>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</si>
  <si>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</si>
  <si>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</si>
  <si>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</si>
  <si>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</si>
  <si>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</si>
  <si>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</si>
  <si>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</si>
  <si>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</si>
  <si>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</si>
  <si>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</si>
  <si>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</si>
  <si>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</si>
  <si>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</si>
  <si>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</si>
  <si>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</si>
  <si>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</si>
  <si>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</si>
  <si>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</si>
  <si>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</si>
  <si>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</si>
  <si>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</si>
  <si>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</si>
  <si>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</si>
  <si>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</si>
  <si>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</si>
  <si>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</si>
  <si>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</si>
  <si>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</si>
  <si>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</si>
  <si>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</si>
  <si>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</si>
  <si>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</si>
  <si>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</si>
  <si>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</si>
  <si>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</si>
  <si>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</si>
  <si>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</si>
  <si>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</si>
  <si>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</si>
  <si>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</si>
  <si>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</si>
  <si>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</si>
  <si>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</si>
  <si>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</si>
  <si>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</si>
  <si>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</si>
  <si>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</si>
  <si>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</si>
  <si>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</si>
  <si>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</si>
  <si>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</si>
  <si>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</si>
  <si>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</si>
  <si>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</si>
  <si>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</si>
  <si>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</si>
  <si>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</si>
  <si>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</si>
  <si>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</si>
  <si>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</si>
  <si>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</si>
  <si>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</si>
  <si>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</si>
  <si>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</si>
  <si>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</si>
  <si>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</si>
  <si>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</si>
  <si>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</si>
  <si>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</si>
  <si>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</si>
  <si>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</si>
  <si>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</si>
  <si>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</si>
  <si>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</si>
  <si>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</si>
  <si>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</si>
  <si>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</si>
  <si>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</si>
  <si>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</si>
  <si>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</si>
  <si>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</si>
  <si>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</si>
  <si>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</si>
  <si>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</si>
  <si>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</si>
  <si>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</si>
  <si>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</si>
  <si>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</si>
  <si>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</si>
  <si>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</si>
  <si>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</si>
  <si>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</si>
  <si>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</si>
  <si>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</si>
  <si>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</si>
  <si>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</si>
  <si>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</si>
  <si>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</si>
  <si>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</si>
  <si>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</si>
  <si>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</si>
  <si>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</si>
  <si>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</si>
  <si>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</si>
  <si>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</si>
  <si>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</si>
  <si>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</si>
  <si>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</si>
  <si>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</si>
  <si>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</si>
  <si>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</si>
  <si>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</si>
  <si>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</si>
  <si>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</si>
  <si>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</si>
  <si>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</si>
  <si>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</si>
  <si>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</si>
  <si>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</si>
  <si>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</si>
  <si>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</si>
  <si>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</si>
  <si>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</si>
  <si>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</si>
  <si>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</si>
  <si>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</si>
  <si>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</si>
  <si>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</si>
  <si>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</si>
  <si>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</si>
  <si>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</si>
  <si>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</si>
  <si>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</si>
  <si>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</si>
  <si>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</si>
  <si>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</si>
  <si>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</si>
  <si>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</si>
  <si>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</si>
  <si>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</si>
  <si>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</si>
  <si>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</si>
  <si>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</si>
  <si>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</si>
  <si>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</si>
  <si>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</si>
  <si>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</si>
  <si>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</si>
  <si>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</si>
  <si>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</si>
  <si>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</si>
  <si>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</si>
  <si>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</si>
  <si>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</si>
  <si>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</si>
  <si>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</si>
  <si>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</si>
  <si>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</si>
  <si>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</si>
  <si>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</si>
  <si>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</si>
  <si>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</si>
  <si>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</si>
  <si>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</si>
  <si>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</si>
  <si>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</si>
  <si>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</si>
  <si>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</si>
  <si>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</si>
  <si>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</si>
  <si>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</si>
  <si>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</si>
  <si>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</si>
  <si>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</si>
  <si>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</si>
  <si>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</si>
  <si>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</si>
  <si>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</si>
  <si>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</si>
  <si>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</si>
  <si>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</si>
  <si>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</si>
  <si>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</si>
  <si>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</si>
  <si>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</si>
  <si>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</si>
  <si>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</si>
  <si>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</si>
  <si>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</si>
  <si>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</si>
  <si>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</si>
  <si>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</si>
  <si>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</si>
  <si>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</si>
  <si>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</si>
  <si>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</si>
  <si>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</si>
  <si>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</si>
  <si>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</si>
  <si>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</si>
  <si>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</si>
  <si>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</si>
  <si>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</si>
  <si>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</si>
  <si>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</si>
  <si>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</si>
  <si>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</si>
  <si>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</si>
  <si>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</si>
  <si>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</si>
  <si>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</si>
  <si>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</si>
  <si>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</si>
  <si>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</si>
  <si>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</si>
  <si>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</si>
  <si>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</si>
  <si>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</si>
  <si>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</si>
  <si>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</si>
  <si>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</si>
  <si>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</si>
  <si>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</si>
  <si>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</si>
  <si>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</si>
  <si>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</si>
  <si>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</si>
  <si>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</si>
  <si>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</si>
  <si>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</si>
  <si>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</si>
  <si>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</si>
  <si>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</si>
  <si>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</si>
  <si>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</si>
  <si>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</si>
  <si>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</si>
  <si>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</si>
  <si>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</si>
  <si>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</si>
  <si>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</si>
  <si>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</si>
  <si>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</si>
  <si>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</si>
  <si>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</si>
  <si>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</si>
  <si>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</si>
  <si>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</si>
  <si>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</si>
  <si>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</si>
  <si>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</si>
  <si>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</si>
  <si>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</si>
  <si>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</si>
  <si>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</si>
  <si>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</si>
  <si>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</si>
  <si>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</si>
  <si>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</si>
  <si>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</si>
  <si>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</si>
  <si>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</si>
  <si>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</si>
  <si>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</si>
  <si>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</si>
  <si>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</si>
  <si>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</si>
  <si>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</si>
  <si>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</si>
  <si>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</si>
  <si>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</si>
  <si>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</si>
  <si>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</si>
  <si>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</si>
  <si>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</si>
  <si>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</si>
  <si>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</si>
  <si>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</si>
  <si>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</si>
  <si>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</si>
  <si>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</si>
  <si>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</si>
  <si>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</si>
  <si>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</si>
  <si>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</si>
  <si>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</si>
  <si>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</si>
  <si>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</si>
  <si>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</si>
  <si>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</si>
  <si>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</si>
  <si>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</si>
  <si>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</si>
  <si>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</si>
  <si>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</si>
  <si>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</si>
  <si>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</si>
  <si>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</si>
  <si>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</si>
  <si>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</si>
  <si>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</si>
  <si>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</si>
  <si>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</si>
  <si>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</si>
  <si>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</si>
  <si>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</si>
  <si>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</si>
  <si>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</si>
  <si>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</si>
  <si>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</si>
  <si>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</si>
  <si>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</si>
  <si>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</si>
  <si>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</si>
  <si>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</si>
  <si>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</si>
  <si>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</si>
  <si>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</si>
  <si>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</si>
  <si>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</si>
  <si>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</si>
  <si>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</si>
  <si>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</si>
  <si>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</si>
  <si>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</si>
  <si>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</si>
  <si>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</si>
  <si>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</si>
  <si>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</si>
  <si>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</si>
  <si>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</si>
  <si>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</si>
  <si>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</si>
  <si>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</si>
  <si>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</si>
  <si>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</si>
  <si>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</si>
  <si>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</si>
  <si>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</si>
  <si>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</si>
  <si>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</si>
  <si>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</si>
  <si>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</si>
  <si>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</si>
  <si>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</si>
  <si>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</si>
  <si>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</si>
  <si>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</si>
  <si>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</si>
  <si>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</si>
  <si>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</si>
  <si>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</si>
  <si>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</si>
  <si>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</si>
  <si>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</si>
  <si>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</si>
  <si>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</si>
  <si>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</si>
  <si>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</si>
  <si>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</si>
  <si>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</si>
  <si>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</si>
  <si>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</si>
  <si>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</si>
  <si>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</si>
  <si>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</si>
  <si>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</si>
  <si>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</si>
  <si>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</si>
  <si>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</si>
  <si>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</si>
  <si>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</si>
  <si>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</si>
  <si>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</si>
  <si>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</si>
  <si>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</si>
  <si>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</si>
  <si>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</si>
  <si>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</si>
  <si>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</si>
  <si>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</si>
  <si>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</si>
  <si>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</si>
  <si>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</si>
  <si>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</si>
  <si>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</si>
  <si>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</si>
  <si>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</si>
  <si>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</si>
  <si>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</si>
  <si>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</si>
  <si>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</si>
  <si>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</si>
  <si>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</si>
  <si>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</si>
  <si>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</si>
  <si>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</si>
  <si>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</si>
  <si>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</si>
  <si>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</si>
  <si>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</si>
  <si>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</si>
  <si>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</si>
  <si>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</si>
  <si>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</si>
  <si>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</si>
  <si>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</si>
  <si>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</si>
  <si>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</si>
  <si>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</si>
  <si>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</si>
  <si>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</si>
  <si>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</si>
  <si>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</si>
  <si>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</si>
  <si>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</si>
  <si>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</si>
  <si>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</si>
  <si>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</si>
  <si>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</si>
  <si>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</si>
  <si>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</si>
  <si>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</si>
  <si>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</si>
  <si>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</si>
  <si>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</si>
  <si>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</si>
  <si>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</si>
  <si>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</si>
  <si>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</si>
  <si>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</si>
  <si>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</si>
  <si>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</si>
  <si>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</si>
  <si>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</si>
  <si>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</si>
  <si>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</si>
  <si>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</si>
  <si>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</si>
  <si>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</si>
  <si>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</si>
  <si>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</si>
  <si>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</si>
  <si>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</si>
  <si>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</si>
  <si>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</si>
  <si>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</si>
  <si>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</si>
  <si>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</si>
  <si>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</si>
  <si>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</si>
  <si>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</si>
  <si>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</si>
  <si>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</si>
  <si>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</si>
  <si>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</si>
  <si>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</si>
  <si>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</si>
  <si>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</si>
  <si>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</si>
  <si>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</si>
  <si>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</si>
  <si>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</si>
  <si>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</si>
  <si>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</si>
  <si>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</si>
  <si>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</si>
  <si>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</si>
  <si>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</si>
  <si>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</si>
  <si>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</si>
  <si>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</si>
  <si>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</si>
  <si>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</si>
  <si>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</si>
  <si>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</si>
  <si>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</si>
  <si>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</si>
  <si>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</si>
  <si>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</si>
  <si>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</si>
  <si>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</si>
  <si>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</si>
  <si>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</si>
  <si>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</si>
  <si>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</si>
  <si>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</si>
  <si>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</si>
  <si>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</si>
  <si>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</si>
  <si>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</si>
  <si>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</si>
  <si>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</si>
  <si>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</si>
  <si>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</si>
  <si>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</si>
  <si>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</si>
  <si>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</si>
  <si>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</si>
  <si>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</si>
  <si>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</si>
  <si>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</si>
  <si>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</si>
  <si>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</si>
  <si>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</si>
  <si>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</si>
  <si>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</si>
  <si>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</si>
  <si>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</si>
  <si>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</si>
  <si>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</si>
  <si>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</si>
  <si>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</si>
  <si>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</si>
  <si>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</si>
  <si>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</si>
  <si>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</si>
  <si>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</si>
  <si>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</si>
  <si>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</si>
  <si>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</si>
  <si>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</si>
  <si>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</si>
  <si>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</si>
  <si>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</si>
  <si>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</si>
  <si>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</si>
  <si>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</si>
  <si>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</si>
  <si>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</si>
  <si>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</si>
  <si>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</si>
  <si>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</si>
  <si>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</si>
  <si>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</si>
  <si>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</si>
  <si>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</si>
  <si>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</si>
  <si>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</si>
  <si>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</si>
  <si>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</si>
  <si>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</si>
  <si>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</si>
  <si>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</si>
  <si>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</si>
  <si>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</si>
  <si>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</si>
  <si>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</si>
  <si>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</si>
  <si>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</si>
  <si>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</si>
  <si>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</si>
  <si>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</si>
  <si>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</si>
  <si>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</si>
  <si>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</si>
  <si>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</si>
  <si>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</si>
  <si>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</si>
  <si>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</si>
  <si>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</si>
  <si>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</si>
  <si>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</si>
  <si>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</si>
  <si>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</si>
  <si>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</si>
  <si>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</si>
  <si>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</si>
  <si>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</si>
  <si>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</si>
  <si>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</si>
  <si>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</si>
  <si>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</si>
  <si>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</si>
  <si>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</si>
  <si>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</si>
  <si>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</si>
  <si>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</si>
  <si>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</si>
  <si>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</si>
  <si>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</si>
  <si>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</si>
  <si>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</si>
  <si>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</si>
  <si>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</si>
  <si>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</si>
  <si>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</si>
  <si>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</si>
  <si>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</si>
  <si>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</si>
  <si>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</si>
  <si>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</si>
  <si>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</si>
  <si>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</si>
  <si>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</si>
  <si>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</si>
  <si>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</si>
  <si>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</si>
  <si>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</si>
  <si>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</si>
  <si>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</si>
  <si>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</si>
  <si>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</si>
  <si>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</si>
  <si>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</si>
  <si>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</si>
  <si>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</si>
  <si>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</si>
  <si>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</si>
  <si>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</si>
  <si>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</si>
  <si>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</si>
  <si>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</si>
  <si>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</si>
  <si>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</si>
  <si>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</si>
  <si>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</si>
  <si>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</si>
  <si>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</si>
  <si>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</si>
  <si>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</si>
  <si>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</si>
  <si>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</si>
  <si>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</si>
  <si>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</si>
  <si>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</si>
  <si>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</si>
  <si>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</si>
  <si>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</si>
  <si>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</si>
  <si>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</si>
  <si>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</si>
  <si>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</si>
  <si>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</si>
  <si>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</si>
  <si>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</si>
  <si>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</si>
  <si>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</si>
  <si>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</si>
  <si>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</si>
  <si>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</si>
  <si>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</si>
  <si>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</si>
  <si>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</si>
  <si>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</si>
  <si>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</si>
  <si>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</si>
  <si>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</si>
  <si>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</si>
  <si>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</si>
  <si>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</si>
  <si>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</si>
  <si>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</si>
  <si>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</si>
  <si>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</si>
  <si>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</si>
  <si>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</si>
  <si>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</si>
  <si>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</si>
  <si>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</si>
  <si>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</si>
  <si>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</si>
  <si>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</si>
  <si>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</si>
  <si>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</si>
  <si>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</si>
  <si>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</si>
  <si>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</si>
  <si>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</si>
  <si>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</si>
  <si>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</si>
  <si>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</si>
  <si>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</si>
  <si>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</si>
  <si>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</si>
  <si>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</si>
  <si>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</si>
  <si>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</si>
  <si>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</si>
  <si>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</si>
  <si>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</si>
  <si>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</si>
  <si>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</si>
  <si>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</si>
  <si>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</si>
  <si>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</si>
  <si>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</si>
  <si>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</si>
  <si>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</si>
  <si>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</si>
  <si>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</si>
  <si>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</si>
  <si>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</si>
  <si>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</si>
  <si>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</si>
  <si>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</si>
  <si>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</si>
  <si>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</si>
  <si>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</si>
  <si>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</si>
  <si>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</si>
  <si>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</si>
  <si>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</si>
  <si>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</si>
  <si>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</si>
  <si>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</si>
  <si>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</si>
  <si>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</si>
  <si>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</si>
  <si>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</si>
  <si>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</si>
  <si>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</si>
  <si>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</si>
  <si>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</si>
  <si>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</si>
  <si>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</si>
  <si>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</si>
  <si>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</si>
  <si>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</si>
  <si>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</si>
  <si>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</si>
  <si>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</si>
  <si>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</si>
  <si>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</si>
  <si>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</si>
  <si>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</si>
  <si>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</si>
  <si>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</si>
  <si>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</si>
  <si>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</si>
  <si>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</si>
  <si>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</si>
  <si>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</si>
  <si>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</si>
  <si>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</si>
  <si>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</si>
  <si>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</si>
  <si>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</si>
  <si>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</si>
  <si>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</si>
  <si>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</si>
  <si>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</si>
  <si>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</si>
  <si>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</si>
  <si>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</si>
  <si>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</si>
  <si>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</si>
  <si>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</si>
  <si>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</si>
  <si>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</si>
  <si>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</si>
  <si>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</si>
  <si>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</si>
  <si>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</si>
  <si>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</si>
  <si>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</si>
  <si>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</si>
  <si>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</si>
  <si>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</si>
  <si>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</si>
  <si>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</si>
  <si>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</si>
  <si>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</si>
  <si>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</si>
  <si>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</si>
  <si>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</si>
  <si>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</si>
  <si>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</si>
  <si>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</si>
  <si>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</si>
  <si>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</si>
  <si>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</si>
  <si>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</si>
  <si>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</si>
  <si>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</si>
  <si>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</si>
  <si>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</si>
  <si>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</si>
  <si>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</si>
  <si>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</si>
  <si>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</si>
  <si>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</si>
  <si>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</si>
  <si>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</si>
  <si>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</si>
  <si>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</si>
  <si>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</si>
  <si>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</si>
  <si>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</si>
  <si>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</si>
  <si>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</si>
  <si>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</si>
  <si>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</si>
  <si>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</si>
  <si>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</si>
  <si>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</si>
  <si>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</si>
  <si>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</si>
  <si>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</si>
  <si>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</si>
  <si>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</si>
  <si>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</si>
  <si>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</si>
  <si>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</si>
  <si>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</si>
  <si>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</si>
  <si>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</si>
  <si>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</si>
  <si>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</si>
  <si>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</si>
  <si>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</si>
  <si>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</si>
  <si>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</si>
  <si>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</si>
  <si>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</si>
  <si>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</si>
  <si>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</si>
  <si>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</si>
  <si>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</si>
  <si>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</si>
  <si>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</si>
  <si>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</si>
  <si>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</si>
  <si>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</si>
  <si>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</si>
  <si>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</si>
  <si>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</si>
  <si>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</si>
  <si>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</si>
  <si>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</si>
  <si>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</si>
  <si>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</si>
  <si>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</si>
  <si>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</si>
  <si>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</si>
  <si>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</si>
  <si>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</si>
  <si>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</si>
  <si>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</si>
  <si>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</si>
  <si>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</si>
  <si>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</si>
  <si>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</si>
  <si>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</si>
  <si>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</si>
  <si>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</si>
  <si>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</si>
  <si>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</si>
  <si>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</si>
  <si>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</si>
  <si>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</si>
  <si>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</si>
  <si>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</si>
  <si>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</si>
  <si>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</si>
  <si>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</si>
  <si>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</si>
  <si>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</si>
  <si>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</si>
  <si>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</si>
  <si>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</si>
  <si>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</si>
  <si>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</si>
  <si>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</si>
  <si>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</si>
  <si>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</si>
  <si>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</si>
  <si>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</si>
  <si>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</si>
  <si>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</si>
  <si>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</si>
  <si>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</si>
  <si>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</si>
  <si>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</si>
  <si>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</si>
  <si>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</si>
  <si>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</si>
  <si>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</si>
  <si>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</si>
  <si>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</si>
  <si>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</si>
  <si>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</si>
  <si>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</si>
  <si>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</si>
  <si>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</si>
  <si>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</si>
  <si>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</si>
  <si>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</si>
  <si>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</si>
  <si>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</si>
  <si>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</si>
  <si>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</si>
  <si>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</si>
  <si>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</si>
  <si>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</si>
  <si>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</si>
  <si>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</si>
  <si>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</si>
  <si>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</si>
  <si>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</si>
  <si>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</si>
  <si>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</si>
  <si>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</si>
  <si>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</si>
  <si>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</si>
  <si>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</si>
  <si>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</si>
  <si>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</si>
  <si>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</si>
  <si>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</si>
  <si>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</si>
  <si>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</si>
  <si>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</si>
  <si>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</si>
  <si>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</si>
  <si>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</si>
  <si>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</si>
  <si>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</si>
  <si>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</si>
  <si>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</si>
  <si>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</si>
  <si>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</si>
  <si>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</si>
  <si>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</si>
  <si>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</si>
  <si>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</si>
  <si>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</si>
  <si>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</si>
  <si>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</si>
  <si>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</si>
  <si>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</si>
  <si>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</si>
  <si>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</si>
  <si>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</si>
  <si>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</si>
  <si>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</si>
  <si>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</si>
  <si>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</si>
  <si>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</si>
  <si>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</si>
  <si>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</si>
  <si>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</si>
  <si>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</si>
  <si>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</si>
  <si>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</si>
  <si>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</si>
  <si>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</si>
  <si>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</si>
  <si>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</si>
  <si>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</si>
  <si>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</si>
  <si>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</si>
  <si>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</si>
  <si>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</si>
  <si>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</si>
  <si>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</si>
  <si>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</si>
  <si>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</si>
  <si>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</si>
  <si>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</si>
  <si>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</si>
  <si>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</si>
  <si>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</si>
  <si>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</si>
  <si>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</si>
  <si>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</si>
  <si>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</si>
  <si>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</si>
  <si>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</si>
  <si>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</si>
  <si>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</si>
  <si>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</si>
  <si>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</si>
  <si>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</si>
  <si>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</si>
  <si>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</si>
  <si>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</si>
  <si>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</si>
  <si>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</si>
  <si>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</si>
  <si>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</si>
  <si>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</si>
  <si>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</si>
  <si>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</si>
  <si>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</si>
  <si>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</si>
  <si>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</si>
  <si>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</si>
  <si>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</si>
  <si>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</si>
  <si>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</si>
  <si>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</si>
  <si>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</si>
  <si>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</si>
  <si>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</si>
  <si>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</si>
  <si>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</si>
  <si>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</si>
  <si>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</si>
  <si>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</si>
  <si>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</si>
  <si>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</si>
  <si>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</si>
  <si>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</si>
  <si>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</si>
  <si>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</si>
  <si>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</si>
  <si>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</si>
  <si>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</si>
  <si>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</si>
  <si>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</si>
  <si>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</si>
  <si>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</si>
  <si>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</si>
  <si>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</si>
  <si>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</si>
  <si>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</si>
  <si>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</si>
  <si>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</si>
  <si>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</si>
  <si>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</si>
  <si>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</si>
  <si>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</si>
  <si>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</si>
  <si>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</si>
  <si>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</si>
  <si>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</si>
  <si>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</si>
  <si>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</si>
  <si>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</si>
  <si>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</si>
  <si>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</si>
  <si>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</si>
  <si>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</si>
  <si>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</si>
  <si>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</si>
  <si>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</si>
  <si>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</si>
  <si>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</si>
  <si>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</si>
  <si>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</si>
  <si>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</si>
  <si>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</si>
  <si>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</si>
  <si>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</si>
  <si>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</si>
  <si>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</si>
  <si>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</si>
  <si>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</si>
  <si>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</si>
  <si>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</si>
  <si>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</si>
  <si>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</si>
  <si>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</si>
  <si>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</si>
  <si>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</si>
  <si>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</si>
  <si>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</si>
  <si>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</si>
  <si>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</si>
  <si>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</si>
  <si>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</si>
  <si>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</si>
  <si>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</si>
  <si>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</si>
  <si>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</si>
  <si>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</si>
  <si>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</si>
  <si>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</si>
  <si>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</si>
  <si>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</si>
  <si>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</si>
  <si>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</si>
  <si>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</si>
  <si>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</si>
  <si>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</si>
  <si>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</si>
  <si>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</si>
  <si>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</si>
  <si>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</si>
  <si>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</si>
  <si>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</si>
  <si>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</si>
  <si>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</si>
  <si>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</si>
  <si>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</si>
  <si>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</si>
  <si>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</si>
  <si>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</si>
  <si>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</si>
  <si>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</si>
  <si>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</si>
  <si>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</si>
  <si>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</si>
  <si>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</si>
  <si>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</si>
  <si>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</si>
  <si>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</si>
  <si>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</si>
  <si>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</si>
  <si>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</si>
  <si>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</si>
  <si>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</si>
  <si>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</si>
  <si>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</si>
  <si>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</si>
  <si>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</si>
  <si>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</si>
  <si>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</si>
  <si>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</si>
  <si>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</si>
  <si>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</si>
  <si>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</si>
  <si>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</si>
  <si>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</si>
  <si>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</si>
  <si>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</si>
  <si>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</si>
  <si>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</si>
  <si>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</si>
  <si>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</si>
  <si>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</si>
  <si>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</si>
  <si>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</si>
  <si>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</si>
  <si>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</si>
  <si>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</si>
  <si>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</si>
  <si>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</si>
  <si>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</si>
  <si>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</si>
  <si>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</si>
  <si>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</si>
  <si>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</si>
  <si>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</si>
  <si>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</si>
  <si>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</si>
  <si>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</si>
  <si>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</si>
  <si>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</si>
  <si>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</si>
  <si>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</si>
  <si>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</si>
  <si>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</si>
  <si>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</si>
  <si>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</si>
  <si>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</si>
  <si>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</si>
  <si>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</si>
  <si>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</si>
  <si>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</si>
  <si>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</si>
  <si>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</si>
  <si>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</si>
  <si>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</si>
  <si>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</si>
  <si>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</si>
  <si>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</si>
  <si>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</si>
  <si>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</si>
  <si>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</si>
  <si>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</si>
  <si>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</si>
  <si>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</si>
  <si>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</si>
  <si>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</si>
  <si>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</si>
  <si>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</si>
  <si>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</si>
  <si>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</si>
  <si>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</si>
  <si>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</si>
  <si>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</si>
  <si>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</si>
  <si>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</si>
  <si>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</si>
  <si>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</si>
  <si>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</si>
  <si>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</si>
  <si>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</si>
  <si>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</si>
  <si>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</si>
  <si>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</si>
  <si>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</si>
  <si>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</si>
  <si>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</si>
  <si>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</si>
  <si>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</si>
  <si>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</si>
  <si>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</si>
  <si>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</si>
  <si>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</si>
  <si>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</si>
  <si>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</si>
  <si>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</si>
  <si>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</si>
  <si>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</si>
  <si>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</si>
  <si>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</si>
  <si>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</si>
  <si>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</si>
  <si>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</si>
  <si>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</si>
  <si>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</si>
  <si>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</si>
  <si>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</si>
  <si>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</si>
  <si>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</si>
  <si>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</si>
  <si>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</si>
  <si>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</si>
  <si>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</si>
  <si>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</si>
  <si>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</si>
  <si>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</si>
  <si>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</si>
  <si>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</si>
  <si>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</si>
  <si>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</si>
  <si>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</si>
  <si>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</si>
  <si>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</si>
  <si>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</si>
  <si>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</si>
  <si>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</si>
  <si>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</si>
  <si>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</si>
  <si>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</si>
  <si>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</si>
  <si>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</si>
  <si>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</si>
  <si>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</si>
  <si>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</si>
  <si>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</si>
  <si>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</si>
  <si>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</si>
  <si>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</si>
  <si>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</si>
  <si>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</si>
  <si>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</si>
  <si>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</si>
  <si>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</si>
  <si>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</si>
  <si>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</si>
  <si>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</si>
  <si>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</si>
  <si>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</si>
  <si>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</si>
  <si>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</si>
  <si>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</si>
  <si>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</si>
  <si>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</si>
  <si>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</si>
  <si>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</si>
  <si>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</si>
  <si>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</si>
  <si>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</si>
  <si>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</si>
  <si>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</si>
  <si>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</si>
  <si>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</si>
  <si>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</si>
  <si>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</si>
  <si>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</si>
  <si>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</si>
  <si>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</si>
  <si>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</si>
  <si>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PCM-20251209-00002035</t>
  </si>
  <si>
    <t>ETA 30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</si>
  <si>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</si>
  <si>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</si>
  <si>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</si>
  <si>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</si>
  <si>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</si>
  <si>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</si>
  <si>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</si>
  <si>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</si>
  <si>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</si>
  <si>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</si>
  <si>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</si>
  <si>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PCM-20251209-00002031</t>
  </si>
  <si>
    <t xml:space="preserve"> 2025-12-09 14:34:00</t>
  </si>
  <si>
    <t xml:space="preserve">EM team on the way need 30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</si>
  <si>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</si>
  <si>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</si>
  <si>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</si>
  <si>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</si>
  <si>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</si>
  <si>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</si>
  <si>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</si>
  <si>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</si>
  <si>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</si>
  <si>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</si>
  <si>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</si>
  <si>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</si>
  <si>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</si>
  <si>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</si>
  <si>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</si>
  <si>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</si>
  <si>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PCM-20251209-00002024</t>
  </si>
  <si>
    <t xml:space="preserve">scattered sites HAJ0065 &amp; HAJ0004 / EM team need 40 min for Hub site HAJ0065 </t>
  </si>
  <si>
    <t>PCM-20251209-00001989</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</si>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</sst>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family val="2"/>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22" fontId="34"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337.68743831018219</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5.2982291665102821E-2</v>
      </c>
      <c r="H3" s="122">
        <v>46000.577326388891</v>
      </c>
      <c r="I3" s="124" t="str">
        <f>IFERROR(VLOOKUP(D3,DB!A:F,6,0),"")</f>
        <v>SCECO</v>
      </c>
      <c r="J3" s="124" t="str">
        <f>IFERROR(VLOOKUP(D3,DB!A:G,7,0),"")</f>
        <v>Good</v>
      </c>
      <c r="K3" s="120" t="s">
        <v>39109</v>
      </c>
      <c r="L3" s="119" t="str">
        <f>IFERROR(VLOOKUP(D3,DB!A:I,9,0),"")</f>
        <v>Latis</v>
      </c>
    </row>
    <row r="4" spans="1:15" ht="15" customHeight="1">
      <c r="A4" s="125" t="s">
        <v>39110</v>
      </c>
      <c r="B4" s="124" t="str">
        <f>IFERROR(VLOOKUP(D4,DB!A:K,11,0),"")</f>
        <v>R1</v>
      </c>
      <c r="C4" s="124">
        <v>2</v>
      </c>
      <c r="D4" s="56" t="s">
        <v>10211</v>
      </c>
      <c r="E4" s="123" t="s">
        <v>39106</v>
      </c>
      <c r="F4" s="122">
        <v>46000.614074074074</v>
      </c>
      <c r="G4" s="121">
        <f ca="1">IFERROR(NOW()-F4,"-")</f>
        <v>2.1790162034449168E-2</v>
      </c>
      <c r="H4" s="122">
        <v>46000.605740740742</v>
      </c>
      <c r="I4" s="124" t="str">
        <f>IFERROR(VLOOKUP(D4,DB!A:F,6,0),"")</f>
        <v>Generator-SG</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46000.635864236108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46000.635864236108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46000.635864236108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46000.635864236108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46000.635864236108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46000.635864236108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46000.635864236108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46000.635864236108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46000.635864236108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46000.635864236108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46000.635864236108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46000.635864236108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46000.635864236108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46000.635864236108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46000.635864236108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46000.635864236108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46000.635864236108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46000.635864236108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46000.635864236108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46000.635864236108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46000.635864236108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46000.635864236108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46000.635864236108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46000.635864236108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46000.635864236108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46000.635864236108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46000.635864236108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46000.635864236108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46000.635864236108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46000.635864236108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46000.635864236108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46000.635864236108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46000.635864236108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46000.635864236108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46000.635864236108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46000.635864236108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46000.635864236108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46000.635864236108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46000.635864236108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46000.635864236108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46000.635864236108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46000.635864236108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46000.635864236108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46000.635864236108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46000.635864236108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46000.635864236108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46000.635864236108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46000.635864236108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46000.635864236108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46000.635864236108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46000.635864236108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46000.635864236108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46000.635864236108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46000.635864236108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46000.635864236108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46000.635864236108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46000.635864236108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46000.635864236108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46000.635864236108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46000.635864236108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46000.635864236108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46000.635864236108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46000.635864236108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46000.635864236108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46000.635864236108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46000.635864236108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46000.635864236108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46000.635864236108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46000.635864236108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46000.635864236108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46000.635864236108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46000.635864236108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46000.635864236108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46000.635864236108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46000.635864236108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46000.635864236108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46000.635864236108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46000.635864236108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46000.635864236108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46000.635864236108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46000.635864236108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46000.635864236108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46000.635864236108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46000.635864236108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46000.635864236108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46000.635864236108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46000.635864236108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46000.635864236108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46000.635864236108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46000.635864236108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46000.635864236108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46000.635864236108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46000.635864236108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46000.635864236108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46000.635864236108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46000.635864236108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46000.635864236108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46000.635864236108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46000.635864236108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46000.635864236108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46000.635864236108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46000.635864236108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46000.635864236108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46000.635864236108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46000.635864236108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46000.635864236108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46000.635864236108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46000.635864236108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46000.635864236108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46000.635864236108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46000.635864236108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46000.635864236108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46000.635864236108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46000.635864236108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46000.635864236108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46000.635864236108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46000.635864236108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46000.635864236108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46000.635864236108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46000.635864236108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46000.635864236108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46000.635864236108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46000.635864236108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46000.635864236108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46000.635864236108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46000.635864236108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46000.635864236108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46000.635864236108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46000.635864236108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46000.635864236108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46000.635864236108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46000.635864236108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46000.635864236108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46000.635864236108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46000.635864236108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46000.635864236108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46000.635864236108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46000.635864236108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46000.635864236108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46000.635864236108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46000.635864236108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46000.635864236108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46000.635864236108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46000.635864236108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46000.635864236108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46000.635864236108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46000.635864236108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46000.635864236108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46000.635864236108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46000.635864236108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46000.635864236108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46000.635864236108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46000.635864236108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46000.635864236108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46000.635864236108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46000.635864236108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46000.635864236108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46000.635864236108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46000.635864236108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46000.635864236108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46000.635864236108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46000.635864236108</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175.63602627314685</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16.248445254626859</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3.2804822916659759</v>
      </c>
      <c r="H5" s="71">
        <v>45997.339432870373</v>
      </c>
      <c r="I5" s="58" t="str">
        <f>IFERROR(VLOOKUP(D5,DB!A:F,6,0),"")</f>
        <v>SCECO</v>
      </c>
      <c r="J5" s="58" t="str">
        <f>IFERROR(VLOOKUP(D5,DB!A:G,7,0),"")</f>
        <v>Dead</v>
      </c>
      <c r="K5" s="82" t="s">
        <v>39122</v>
      </c>
      <c r="L5" s="58" t="str">
        <f>IFERROR(VLOOKUP(D5,DB!A:I,9,0),"")</f>
        <v>Latis</v>
      </c>
    </row>
    <row r="6" spans="1:12" ht="31.5" customHeight="1">
      <c r="A6" s="96"/>
      <c r="B6" s="18" t="str">
        <f>IFERROR(VLOOKUP(D6,DB!A:K,11,0),"")</f>
        <v/>
      </c>
      <c r="C6" s="18"/>
      <c r="D6" s="18"/>
      <c r="E6" s="81"/>
      <c r="F6" s="97"/>
      <c r="G6" s="98">
        <f ca="1">IFERROR(NOW()-F6,"-")</f>
        <v>46000.635864236108</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46000.635864236108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46000.635864236108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46000.635864236108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46000.635864236108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46000.635864236108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46000.635864236108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46000.635864236108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46000.635864236108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46000.635864236108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46000.635864236108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46000.635864236108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46000.635864236108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46000.635864236108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46000.635864236108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46000.635864236108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46000.635864236108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46000.635864236108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46000.635864236108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46000.635864236108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46000.635864236108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46000.635864236108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46000.635864236108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46000.635864236108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46000.635864236108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46000.635864236108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46000.635864236108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46000.635864236108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46000.635864236108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46000.635864236108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46000.635864236108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46000.635864236108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46000.635864236108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46000.635864236108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46000.635864236108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46000.635864236108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46000.635864236108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46000.635864236108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46000.635864236108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46000.635864236108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46000.635864236108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46000.635864236108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46000.635864236108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46000.635864236108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46000.635864236108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46000.635864236108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46000.635864236108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46000.635864236108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46000.635864236108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46000.635864236108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46000.635864236108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46000.635864236108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46000.635864236108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46000.635864236108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46000.635864236108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46000.635864236108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46000.635864236108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46000.635864236108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46000.635864236108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46000.635864236108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46000.635864236108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46000.635864236108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46000.635864236108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46000.635864236108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46000.635864236108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46000.635864236108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46000.635864236108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46000.635864236108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46000.635864236108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46000.635864236108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46000.635864236108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46000.635864236108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46000.635864236108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46000.635864236108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46000.635864236108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46000.635864236108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46000.635864236108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46000.635864236108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46000.635864236108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46000.635864236108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46000.635864236108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46000.635864236108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46000.635864236108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46000.635864236108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46000.635864236108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46000.635864236108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46000.635864236108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46000.635864236108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46000.635864236108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46000.635864236108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46000.635864236108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46000.635864236108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46000.635864236108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46000.635864236108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46000.635864236108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46000.635864236108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46000.635864236108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46000.635864236108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46000.635864236108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46000.635864236108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46000.635864236108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46000.635864236108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46000.635864236108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46000.635864236108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46000.635864236108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46000.635864236108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46000.635864236108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46000.635864236108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46000.635864236108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46000.635864236108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46000.635864236108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46000.635864236108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46000.635864236108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46000.635864236108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46000.635864236108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46000.635864236108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46000.635864236108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46000.635864236108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46000.635864236108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46000.635864236108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46000.635864236108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46000.635864236108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46000.635864236108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46000.635864236108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46000.635864236108</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46000.635864236108</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46000.635864236108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46000.635864236108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46000.635864236108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46000.635864236108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46000.635864236108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46000.635864236108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46000.635864236108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46000.635864236108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46000.635864236108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46000.635864236108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46000.635864236108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46000.635864236108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46000.635864236108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46000.635864236108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46000.635864236108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46000.635864236108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46000.635864236108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46000.635864236108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46000.635864236108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46000.635864236108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46000.635864236108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46000.635864236108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46000.635864236108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46000.635864236108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46000.635864236108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46000.635864236108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46000.635864236108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46000.635864236108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46000.635864236108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46000.635864236108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46000.635864236108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46000.635864236108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46000.635864236108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46000.635864236108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46000.635864236108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46000.635864236108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46000.635864236108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46000.635864236108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46000.635864236108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46000.635864236108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46000.635864236108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46000.635864236108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46000.635864236108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46000.635864236108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46000.635864236108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46000.635864236108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46000.635864236108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46000.635864236108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46000.635864236108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46000.635864236108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46000.635864236108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46000.635864236108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46000.635864236108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46000.635864236108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46000.635864236108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46000.635864236108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46000.635864236108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46000.635864236108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46000.635864236108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46000.635864236108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46000.635864236108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46000.635864236108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46000.635864236108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46000.635864236108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46000.635864236108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46000.635864236108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46000.635864236108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46000.635864236108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46000.635864236108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46000.635864236108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46000.635864236108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46000.635864236108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46000.635864236108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46000.635864236108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46000.635864236108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46000.635864236108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46000.635864236108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46000.635864236108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46000.635864236108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46000.635864236108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46000.635864236108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46000.635864236108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46000.635864236108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46000.635864236108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46000.635864236108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46000.635864236108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46000.635864236108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46000.635864236108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46000.635864236108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46000.635864236108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46000.635864236108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46000.635864236108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46000.635864236108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46000.635864236108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46000.635864236108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46000.635864236108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46000.635864236108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46000.635864236108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46000.635864236108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46000.635864236108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46000.635864236108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46000.635864236108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46000.635864236108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46000.635864236108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46000.635864236108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46000.635864236108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46000.635864236108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46000.635864236108</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46000.635864236108</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39123</v>
      </c>
      <c r="B2" s="58" t="str">
        <f>IFERROR(VLOOKUP(D2,DB!A:K,11,0),"")</f>
        <v>R3</v>
      </c>
      <c r="C2" s="18">
        <v>1</v>
      </c>
      <c r="D2" s="18" t="s">
        <v>25371</v>
      </c>
      <c r="E2" s="18" t="s">
        <v>39106</v>
      </c>
      <c r="F2" s="20" t="s">
        <v>39124</v>
      </c>
      <c r="G2" s="21" t="str">
        <f t="shared" ref="G2:G22" ca="1" si="0">IFERROR(NOW()-F2,"-")</f>
        <v>-</v>
      </c>
      <c r="H2" s="155">
        <v>46000.606828703705</v>
      </c>
      <c r="I2" s="19" t="str">
        <f>IFERROR(VLOOKUP(D2,DB!A:F,6,0),"")</f>
        <v>Power Cube</v>
      </c>
      <c r="J2" s="18" t="str">
        <f>IFERROR(VLOOKUP(D2,DB!A:G,7,0),"")</f>
        <v>No BB Design+Good</v>
      </c>
      <c r="K2" s="42" t="s">
        <v>39125</v>
      </c>
      <c r="L2" s="23" t="str">
        <f>IFERROR(VLOOKUP(D2,DB!A:I,9,0),"")</f>
        <v>Latis</v>
      </c>
    </row>
    <row r="3" spans="1:13" ht="15" customHeight="1">
      <c r="A3" s="19"/>
      <c r="B3" s="58" t="str">
        <f>IFERROR(VLOOKUP(D3,DB!A:K,11,0),"")</f>
        <v/>
      </c>
      <c r="C3" s="18"/>
      <c r="D3" s="18" t="str">
        <f>IFERROR(VLOOKUP(#REF!,DB!#REF!,7,0),"")</f>
        <v/>
      </c>
      <c r="E3" s="18"/>
      <c r="F3" s="20"/>
      <c r="G3" s="21">
        <f t="shared" ca="1" si="0"/>
        <v>46000.635864236108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46000.635864236108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46000.635864236108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46000.635864236108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46000.635864236108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46000.635864236108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46000.635864236108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46000.635864236108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46000.635864236108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46000.635864236108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46000.635864236108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46000.635864236108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46000.635864236108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46000.635864236108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46000.635864236108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46000.635864236108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46000.635864236108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46000.635864236108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46000.635864236108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46000.635864236108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46000.635864236108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46000.635864236108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46000.635864236108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46000.635864236108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46000.635864236108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46000.635864236108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46000.635864236108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46000.635864236108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46000.635864236108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46000.635864236108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46000.635864236108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46000.635864236108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46000.635864236108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46000.635864236108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46000.635864236108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46000.635864236108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46000.635864236108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46000.635864236108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46000.635864236108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46000.635864236108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46000.635864236108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46000.635864236108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46000.635864236108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46000.635864236108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46000.635864236108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46000.635864236108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46000.635864236108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46000.635864236108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46000.635864236108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46000.635864236108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46000.635864236108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46000.635864236108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46000.635864236108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46000.635864236108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46000.635864236108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46000.635864236108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46000.635864236108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46000.635864236108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46000.635864236108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46000.635864236108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46000.635864236108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46000.635864236108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46000.635864236108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46000.635864236108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46000.635864236108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46000.635864236108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46000.635864236108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46000.635864236108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46000.635864236108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46000.635864236108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46000.635864236108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46000.635864236108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46000.635864236108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46000.635864236108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46000.635864236108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46000.635864236108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46000.635864236108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46000.635864236108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46000.635864236108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46000.635864236108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46000.635864236108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46000.635864236108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46000.635864236108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46000.635864236108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46000.635864236108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46000.635864236108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46000.635864236108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46000.635864236108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46000.635864236108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46000.635864236108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46000.635864236108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46000.635864236108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46000.635864236108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46000.635864236108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46000.635864236108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46000.635864236108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46000.635864236108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46000.635864236108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46000.635864236108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46000.635864236108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46000.635864236108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46000.635864236108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46000.635864236108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46000.635864236108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46000.635864236108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46000.635864236108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46000.635864236108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46000.635864236108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46000.635864236108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46000.635864236108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46000.635864236108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46000.635864236108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46000.635864236108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46000.635864236108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46000.635864236108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46000.635864236108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46000.635864236108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46000.635864236108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46000.635864236108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46000.635864236108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46000.635864236108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46000.635864236108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46000.635864236108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46000.635864236108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46000.635864236108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46000.635864236108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46000.635864236108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46000.635864236108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46000.635864236108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46000.635864236108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46000.635864236108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46000.635864236108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46000.635864236108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46000.635864236108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46000.635864236108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46000.635864236108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46000.635864236108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46000.635864236108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46000.635864236108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46000.635864236108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46000.635864236108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46000.635864236108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46000.635864236108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46000.635864236108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46000.635864236108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46000.635864236108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46000.635864236108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46000.635864236108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46000.635864236108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46000.635864236108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46000.635864236108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46000.635864236108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46000.635864236108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46000.635864236108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46000.635864236108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46000.635864236108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46000.635864236108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46000.635864236108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46000.635864236108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46000.635864236108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46000.635864236108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46000.635864236108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46000.635864236108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46000.635864236108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46000.635864236108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46000.635864236108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46000.635864236108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46000.635864236108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46000.635864236108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46000.635864236108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46000.635864236108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46000.635864236108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46000.635864236108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46000.635864236108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46000.635864236108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46000.635864236108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46000.635864236108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46000.635864236108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46000.635864236108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46000.635864236108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46000.635864236108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46000.635864236108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46000.635864236108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46000.635864236108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46000.635864236108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46000.635864236108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46000.635864236108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46000.635864236108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46000.635864236108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46000.635864236108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46000.635864236108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46000.635864236108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46000.635864236108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46000.635864236108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46000.635864236108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46000.635864236108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46000.635864236108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46000.635864236108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46000.635864236108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46000.635864236108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46000.635864236108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46000.635864236108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46000.635864236108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46000.635864236108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46000.635864236108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46000.635864236108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46000.635864236108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46000.635864236108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46000.635864236108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46000.635864236108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46000.635864236108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46000.635864236108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46000.635864236108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46000.635864236108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46000.635864236108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46000.635864236108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46000.635864236108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46000.635864236108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46000.635864236108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46000.635864236108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46000.635864236108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46000.635864236108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46000.635864236108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46000.635864236108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46000.635864236108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46000.635864236108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46000.635864236108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46000.635864236108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46000.635864236108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46000.635864236108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46000.635864236108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46000.635864236108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46000.635864236108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46000.635864236108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46000.635864236108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46000.635864236108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46000.635864236108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46000.635864236108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46000.635864236108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46000.635864236108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46000.635864236108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46000.635864236108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46000.635864236108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46000.635864236108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46000.635864236108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46000.635864236108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46000.635864236108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46000.635864236108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46000.635864236108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46000.635864236108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46000.635864236108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46000.635864236108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46000.635864236108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46000.635864236108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46000.635864236108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46000.635864236108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46000.635864236108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46000.635864236108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46000.635864236108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46000.635864236108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46000.635864236108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46000.635864236108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46000.635864236108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46000.635864236108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46000.635864236108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46000.635864236108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46000.635864236108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46000.635864236108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46000.635864236108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46000.635864236108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46000.635864236108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46000.635864236108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46000.635864236108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46000.635864236108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46000.635864236108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46000.635864236108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46000.635864236108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46000.635864236108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46000.635864236108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46000.635864236108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46000.635864236108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46000.635864236108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46000.635864236108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46000.635864236108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46000.635864236108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46000.635864236108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46000.635864236108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46000.635864236108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46000.635864236108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46000.635864236108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46000.635864236108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46000.635864236108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46000.635864236108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46000.635864236108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46000.635864236108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46000.635864236108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46000.635864236108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46000.635864236108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46000.635864236108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46000.635864236108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46000.635864236108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46000.635864236108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46000.635864236108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46000.635864236108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46000.635864236108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46000.635864236108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46000.635864236108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46000.635864236108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46000.635864236108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46000.635864236108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46000.635864236108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46000.635864236108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46000.635864236108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46000.635864236108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46000.635864236108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46000.635864236108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46000.635864236108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46000.635864236108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46000.635864236108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46000.635864236108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46000.635864236108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46000.635864236108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46000.635864236108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46000.635864236108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46000.635864236108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46000.635864236108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46000.635864236108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46000.635864236108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46000.635864236108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46000.635864236108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46000.635864236108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46000.635864236108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46000.635864236108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46000.635864236108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46000.635864236108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46000.635864236108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46000.635864236108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46000.635864236108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46000.635864236108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46000.635864236108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46000.635864236108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46000.635864236108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46000.635864236108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46000.635864236108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46000.635864236108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46000.635864236108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46000.635864236108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46000.635864236108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46000.635864236108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46000.635864236108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46000.635864236108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46000.635864236108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46000.635864236108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46000.635864236108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46000.635864236108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46000.635864236108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46000.635864236108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46000.635864236108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46000.635864236108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46000.635864236108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46000.635864236108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46000.635864236108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46000.635864236108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46000.635864236108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46000.635864236108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46000.635864236108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46000.635864236108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46000.635864236108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46000.635864236108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46000.635864236108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46000.635864236108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46000.635864236108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46000.635864236108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46000.635864236108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46000.635864236108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46000.635864236108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46000.635864236108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46000.635864236108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46000.635864236108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46000.635864236108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46000.635864236108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46000.635864236108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46000.635864236108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46000.635864236108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46000.635864236108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46000.635864236108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46000.635864236108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46000.635864236108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46000.635864236108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46000.635864236108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46000.635864236108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46000.635864236108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46000.635864236108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46000.635864236108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46000.635864236108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46000.635864236108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46000.635864236108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46000.635864236108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46000.635864236108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46000.635864236108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46000.635864236108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46000.635864236108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46000.635864236108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46000.635864236108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46000.635864236108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46000.635864236108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46000.635864236108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46000.635864236108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46000.635864236108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46000.635864236108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46000.635864236108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46000.635864236108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46000.635864236108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46000.635864236108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46000.635864236108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46000.635864236108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46000.635864236108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46000.635864236108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46000.635864236108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46000.635864236108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46000.635864236108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46000.635864236108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46000.635864236108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46000.635864236108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46000.635864236108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46000.635864236108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46000.635864236108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46000.635864236108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46000.635864236108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46000.635864236108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46000.635864236108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46000.635864236108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46000.635864236108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46000.635864236108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46000.635864236108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46000.635864236108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46000.635864236108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46000.635864236108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46000.635864236108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46000.635864236108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46000.635864236108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46000.635864236108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46000.635864236108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46000.635864236108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46000.635864236108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46000.635864236108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46000.635864236108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46000.635864236108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46000.635864236108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46000.635864236108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46000.635864236108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46000.635864236108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46000.635864236108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46000.635864236108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46000.635864236108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46000.635864236108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46000.635864236108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46000.635864236108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46000.635864236108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46000.635864236108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46000.635864236108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46000.635864236108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46000.635864236108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46000.635864236108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46000.635864236108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46000.635864236108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46000.635864236108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46000.635864236108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46000.635864236108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46000.635864236108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46000.635864236108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46000.635864236108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46000.635864236108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46000.635864236108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46000.635864236108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46000.635864236108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46000.635864236108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46000.635864236108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46000.635864236108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46000.635864236108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46000.635864236108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46000.635864236108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46000.635864236108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46000.635864236108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46000.635864236108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46000.635864236108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46000.635864236108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46000.635864236108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46000.635864236108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46000.635864236108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46000.635864236108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46000.635864236108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46000.635864236108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46000.635864236108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46000.635864236108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46000.635864236108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46000.635864236108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46000.635864236108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46000.635864236108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46000.635864236108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46000.635864236108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46000.635864236108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46000.635864236108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46000.635864236108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46000.635864236108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46000.635864236108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46000.635864236108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46000.635864236108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46000.635864236108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46000.635864236108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46000.635864236108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46000.635864236108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46000.635864236108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46000.635864236108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46000.635864236108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46000.635864236108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46000.635864236108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46000.635864236108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46000.635864236108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46000.635864236108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46000.635864236108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46000.635864236108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46000.635864236108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46000.635864236108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46000.635864236108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46000.635864236108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46000.635864236108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46000.635864236108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46000.635864236108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46000.635864236108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46000.635864236108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46000.635864236108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46000.635864236108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46000.635864236108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46000.635864236108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46000.635864236108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46000.635864236108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46000.635864236108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46000.635864236108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46000.635864236108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46000.635864236108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46000.635864236108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46000.635864236108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46000.635864236108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46000.635864236108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46000.635864236108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46000.635864236108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46000.635864236108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46000.635864236108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46000.635864236108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46000.635864236108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46000.635864236108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46000.635864236108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46000.635864236108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46000.635864236108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46000.635864236108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46000.635864236108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46000.635864236108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46000.635864236108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46000.635864236108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46000.635864236108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46000.635864236108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46000.635864236108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46000.635864236108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46000.635864236108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46000.635864236108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46000.635864236108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46000.635864236108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46000.635864236108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46000.635864236108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46000.635864236108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46000.635864236108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46000.635864236108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46000.635864236108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46000.635864236108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46000.635864236108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46000.635864236108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46000.635864236108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46000.635864236108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46000.635864236108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46000.635864236108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46000.635864236108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46000.635864236108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46000.635864236108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46000.635864236108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46000.635864236108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46000.635864236108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46000.635864236108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46000.635864236108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46000.635864236108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46000.635864236108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46000.635864236108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46000.635864236108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46000.635864236108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46000.635864236108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46000.635864236108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46000.635864236108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46000.635864236108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46000.635864236108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46000.635864236108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46000.635864236108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46000.635864236108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46000.635864236108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46000.635864236108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46000.635864236108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46000.635864236108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46000.635864236108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46000.635864236108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46000.635864236108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46000.635864236108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46000.635864236108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46000.635864236108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46000.635864236108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46000.635864236108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46000.635864236108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46000.635864236108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46000.635864236108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46000.635864236108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46000.635864236108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46000.635864236108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46000.635864236108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46000.635864236108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46000.635864236108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46000.635864236108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46000.635864236108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46000.635864236108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46000.635864236108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46000.635864236108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46000.635864236108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46000.635864236108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46000.635864236108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46000.635864236108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46000.635864236108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46000.635864236108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46000.635864236108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46000.635864236108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46000.635864236108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46000.635864236108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46000.635864236108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46000.635864236108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46000.635864236108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46000.635864236108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46000.635864236108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46000.635864236108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46000.635864236108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46000.635864236108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46000.635864236108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46000.635864236108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46000.635864236108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46000.635864236108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46000.635864236108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46000.635864236108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46000.635864236108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46000.635864236108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46000.635864236108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46000.635864236108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46000.635864236108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46000.635864236108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46000.635864236108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46000.635864236108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46000.635864236108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46000.635864236108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46000.635864236108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46000.635864236108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46000.635864236108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46000.635864236108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46000.635864236108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46000.635864236108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46000.635864236108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46000.635864236108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46000.635864236108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46000.635864236108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46000.635864236108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46000.635864236108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46000.635864236108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46000.635864236108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46000.635864236108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46000.635864236108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46000.635864236108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46000.635864236108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46000.635864236108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46000.635864236108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46000.635864236108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46000.635864236108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46000.635864236108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46000.635864236108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46000.635864236108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46000.635864236108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46000.635864236108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46000.635864236108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46000.635864236108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46000.635864236108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46000.635864236108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46000.635864236108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46000.635864236108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46000.635864236108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46000.635864236108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46000.635864236108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46000.635864236108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46000.635864236108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46000.635864236108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46000.635864236108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46000.635864236108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46000.635864236108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46000.635864236108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46000.635864236108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46000.635864236108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46000.635864236108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46000.635864236108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46000.635864236108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46000.635864236108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46000.635864236108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46000.635864236108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46000.635864236108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46000.635864236108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46000.635864236108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46000.635864236108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46000.635864236108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46000.635864236108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46000.635864236108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46000.635864236108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46000.635864236108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46000.635864236108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46000.635864236108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46000.635864236108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46000.635864236108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46000.635864236108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46000.635864236108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46000.635864236108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46000.635864236108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46000.635864236108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46000.635864236108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46000.635864236108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46000.635864236108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46000.635864236108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46000.635864236108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46000.635864236108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46000.635864236108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46000.635864236108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46000.635864236108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46000.635864236108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46000.635864236108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46000.635864236108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46000.635864236108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46000.635864236108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46000.635864236108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46000.635864236108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46000.635864236108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46000.635864236108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46000.635864236108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46000.635864236108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46000.635864236108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46000.635864236108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46000.635864236108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46000.635864236108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46000.635864236108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46000.635864236108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46000.635864236108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46000.635864236108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46000.635864236108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46000.635864236108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46000.635864236108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46000.635864236108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46000.635864236108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46000.635864236108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46000.635864236108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46000.635864236108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46000.635864236108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46000.635864236108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46000.635864236108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46000.635864236108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46000.635864236108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46000.635864236108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46000.635864236108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46000.635864236108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46000.635864236108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46000.635864236108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46000.635864236108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46000.635864236108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46000.635864236108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46000.635864236108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46000.635864236108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46000.635864236108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46000.635864236108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46000.635864236108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46000.635864236108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46000.635864236108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46000.635864236108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46000.635864236108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46000.635864236108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46000.635864236108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46000.635864236108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46000.635864236108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46000.635864236108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46000.635864236108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46000.635864236108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46000.635864236108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46000.635864236108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46000.635864236108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46000.635864236108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46000.635864236108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46000.635864236108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46000.635864236108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46000.635864236108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46000.635864236108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46000.635864236108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46000.635864236108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46000.635864236108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46000.635864236108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46000.635864236108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46000.635864236108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46000.635864236108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46000.635864236108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46000.635864236108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46000.635864236108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46000.635864236108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46000.635864236108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46000.635864236108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46000.635864236108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46000.635864236108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46000.635864236108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46000.635864236108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46000.635864236108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46000.635864236108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46000.635864236108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46000.635864236108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46000.635864236108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46000.635864236108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46000.635864236108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46000.635864236108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46000.635864236108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46000.635864236108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46000.635864236108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46000.635864236108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46000.635864236108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46000.635864236108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46000.635864236108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46000.635864236108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46000.635864236108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46000.635864236108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46000.635864236108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46000.635864236108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46000.635864236108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46000.635864236108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46000.635864236108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46000.635864236108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46000.635864236108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46000.635864236108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46000.635864236108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46000.635864236108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46000.635864236108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46000.635864236108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46000.635864236108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46000.635864236108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46000.635864236108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46000.635864236108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46000.635864236108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46000.635864236108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46000.635864236108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46000.635864236108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46000.635864236108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46000.635864236108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46000.635864236108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46000.635864236108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46000.635864236108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46000.635864236108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46000.635864236108</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297.15514664351213</v>
      </c>
      <c r="H2" s="91">
        <v>45703.474768518521</v>
      </c>
      <c r="I2" s="91" t="str">
        <f>IFERROR(VLOOKUP(D2,DB!A:F,6,0),"")</f>
        <v>SCECO</v>
      </c>
      <c r="J2" s="91" t="str">
        <f>IFERROR(VLOOKUP(D2,DB!A:G,7,0),"")</f>
        <v>Dead</v>
      </c>
      <c r="K2" s="93" t="s">
        <v>39127</v>
      </c>
      <c r="L2" s="87" t="str">
        <f>IFERROR(VLOOKUP(D2,DB!A:I,9,0),"")</f>
        <v>Latis</v>
      </c>
    </row>
    <row r="3" spans="1:16" ht="19.5" customHeight="1">
      <c r="A3" s="107" t="s">
        <v>39128</v>
      </c>
      <c r="B3" s="107" t="str">
        <f>IFERROR(VLOOKUP(D3,DB!A:K,11,0),"")</f>
        <v>R4</v>
      </c>
      <c r="C3" s="89">
        <v>2</v>
      </c>
      <c r="D3" s="87" t="s">
        <v>32943</v>
      </c>
      <c r="E3" s="90" t="s">
        <v>39106</v>
      </c>
      <c r="F3" s="91">
        <v>45998.79414351852</v>
      </c>
      <c r="G3" s="92">
        <f t="shared" ref="G3:G4" ca="1" si="0">IFERROR(NOW()-F3,"")</f>
        <v>1.8417207175880321</v>
      </c>
      <c r="H3" s="91">
        <v>45998.664027777777</v>
      </c>
      <c r="I3" s="107" t="str">
        <f>IFERROR(VLOOKUP(D3,DB!A:F,6,0),"")</f>
        <v>SCECO</v>
      </c>
      <c r="J3" s="107" t="str">
        <f>IFERROR(VLOOKUP(D3,DB!A:G,7,0),"")</f>
        <v>Vandalized</v>
      </c>
      <c r="K3" s="93" t="s">
        <v>39129</v>
      </c>
      <c r="L3" s="87" t="str">
        <f>IFERROR(VLOOKUP(D3,DB!A:I,9,0),"")</f>
        <v>Latis</v>
      </c>
    </row>
    <row r="4" spans="1:16" ht="30.75">
      <c r="A4" s="107" t="s">
        <v>39130</v>
      </c>
      <c r="B4" s="107" t="str">
        <f>IFERROR(VLOOKUP(D4,DB!A:K,11,0),"")</f>
        <v>R4</v>
      </c>
      <c r="C4" s="89">
        <v>3</v>
      </c>
      <c r="D4" s="87" t="s">
        <v>36247</v>
      </c>
      <c r="E4" s="90" t="s">
        <v>39106</v>
      </c>
      <c r="F4" s="91"/>
      <c r="G4" s="92">
        <f t="shared" ca="1" si="0"/>
        <v>46000.635864236108</v>
      </c>
      <c r="H4" s="91">
        <v>45999.038888888892</v>
      </c>
      <c r="I4" s="107" t="str">
        <f>IFERROR(VLOOKUP(D4,DB!A:F,6,0),"")</f>
        <v>SCECO</v>
      </c>
      <c r="J4" s="107" t="str">
        <f>IFERROR(VLOOKUP(D4,DB!A:G,7,0),"")</f>
        <v>Dead</v>
      </c>
      <c r="K4" s="93" t="s">
        <v>39131</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0.31763506944116671</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46000.635864236108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46000.635864236108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46000.635864236108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46000.635864236108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46000.635864236108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46000.635864236108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46000.635864236108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46000.635864236108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46000.635864236108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46000.635864236108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46000.635864236108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46000.635864236108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46000.635864236108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46000.635864236108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46000.635864236108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46000.635864236108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46000.635864236108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46000.635864236108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46000.635864236108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46000.635864236108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46000.635864236108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46000.635864236108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46000.635864236108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46000.635864236108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46000.635864236108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46000.635864236108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46000.635864236108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46000.635864236108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46000.635864236108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46000.635864236108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46000.635864236108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46000.635864236108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46000.635864236108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46000.635864236108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46000.635864236108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46000.635864236108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46000.635864236108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46000.635864236108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46000.635864236108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46000.635864236108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46000.635864236108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46000.635864236108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46000.635864236108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46000.635864236108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46000.635864236108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46000.635864236108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46000.635864236108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46000.635864236108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46000.635864236108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46000.635864236108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46000.635864236108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46000.635864236108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46000.635864236108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46000.635864236108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46000.635864236108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46000.635864236108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46000.635864236108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46000.635864236108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46000.635864236108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46000.635864236108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46000.635864236108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46000.635864236108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46000.635864236108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46000.635864236108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46000.635864236108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46000.635864236108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46000.635864236108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46000.635864236108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46000.635864236108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46000.635864236108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46000.635864236108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46000.635864236108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46000.635864236108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46000.635864236108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46000.635864236108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46000.635864236108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46000.635864236108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46000.635864236108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46000.635864236108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46000.635864236108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46000.635864236108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46000.635864236108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46000.635864236108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46000.635864236108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46000.635864236108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46000.635864236108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46000.635864236108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46000.635864236108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46000.635864236108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46000.635864236108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46000.635864236108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46000.635864236108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46000.635864236108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46000.635864236108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46000.635864236108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46000.635864236108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46000.635864236108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46000.635864236108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46000.635864236108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46000.635864236108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46000.635864236108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46000.635864236108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46000.635864236108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46000.635864236108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46000.635864236108</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108.80380405092001</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39113</v>
      </c>
      <c r="F3" s="38">
        <v>45926.188877314817</v>
      </c>
      <c r="G3" s="102">
        <f t="shared" ref="G3" ca="1" si="0">IFERROR(NOW()-F3,"")</f>
        <v>74.446986921291682</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39113</v>
      </c>
      <c r="F4" s="104">
        <v>45948.661111111112</v>
      </c>
      <c r="G4" s="105">
        <f t="shared" ref="G4" ca="1" si="1">IFERROR(NOW()-F4,"")</f>
        <v>51.974753124995914</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19.26256562499475</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3.5283758101795684</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6</v>
      </c>
      <c r="D7" s="37" t="s">
        <v>38183</v>
      </c>
      <c r="E7" s="37" t="s">
        <v>39113</v>
      </c>
      <c r="F7" s="38">
        <v>46000.611157407409</v>
      </c>
      <c r="G7" s="131">
        <f ca="1">IFERROR(NOW()-F7,"")</f>
        <v>2.4706828698981553E-2</v>
      </c>
      <c r="H7" s="38">
        <v>46000.598310185182</v>
      </c>
      <c r="I7" s="37" t="str">
        <f>IFERROR(VLOOKUP(D7,DB!A:F,6,0),"")</f>
        <v>SCECO</v>
      </c>
      <c r="J7" s="37" t="str">
        <f>IFERROR(VLOOKUP(D7,DB!A:G,7,0),"")</f>
        <v>Haj Removal</v>
      </c>
      <c r="K7" s="37" t="s">
        <v>39143</v>
      </c>
      <c r="L7" s="37" t="str">
        <f>IFERROR(VLOOKUP(D7,DB!A:I,9,0),"")</f>
        <v>Latis</v>
      </c>
    </row>
    <row r="8" spans="1:13">
      <c r="A8" s="37"/>
      <c r="B8" s="37" t="str">
        <f>IFERROR(VLOOKUP(D8,DB!A:K,11,0),"")</f>
        <v/>
      </c>
      <c r="C8" s="37"/>
      <c r="D8" s="153"/>
      <c r="E8" s="37"/>
      <c r="F8" s="38"/>
      <c r="G8" s="131">
        <f ca="1">IFERROR(NOW()-F8,"")</f>
        <v>46000.635864236108</v>
      </c>
      <c r="H8" s="38"/>
      <c r="I8" s="37" t="str">
        <f>IFERROR(VLOOKUP(D8,DB!A:F,6,0),"")</f>
        <v/>
      </c>
      <c r="J8" s="37" t="str">
        <f>IFERROR(VLOOKUP(D8,DB!A:G,7,0),"")</f>
        <v/>
      </c>
      <c r="K8" s="37"/>
      <c r="L8" s="37" t="str">
        <f>IFERROR(VLOOKUP(D8,DB!A:I,9,0),"")</f>
        <v/>
      </c>
    </row>
    <row r="9" spans="1:13" ht="15.75">
      <c r="A9" s="37"/>
      <c r="B9" s="37" t="str">
        <f>IFERROR(VLOOKUP(D9,DB!A:K,11,0),"")</f>
        <v/>
      </c>
      <c r="C9" s="37"/>
      <c r="D9" s="154"/>
      <c r="E9" s="37"/>
      <c r="F9" s="38"/>
      <c r="G9" s="131">
        <f ca="1">IFERROR(NOW()-F9,"")</f>
        <v>46000.635864236108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46000.635864236108</v>
      </c>
      <c r="H10" s="38"/>
      <c r="I10" s="37" t="str">
        <f>IFERROR(VLOOKUP(D10,DB!A:F,6,0),"")</f>
        <v/>
      </c>
      <c r="J10" s="37" t="str">
        <f>IFERROR(VLOOKUP(D10,DB!A:G,7,0),"")</f>
        <v/>
      </c>
      <c r="K10" s="37"/>
      <c r="L10" s="37" t="str">
        <f>IFERROR(VLOOKUP(D10,DB!A:I,9,0),"")</f>
        <v/>
      </c>
    </row>
    <row r="11" spans="1:13">
      <c r="A11" s="37"/>
      <c r="B11" s="37" t="str">
        <f>IFERROR(VLOOKUP(D11,DB!A:K,11,0),"")</f>
        <v>R5</v>
      </c>
      <c r="C11" s="37"/>
      <c r="D11" s="37" t="s">
        <v>36090</v>
      </c>
      <c r="E11" s="37"/>
      <c r="F11" s="38"/>
      <c r="G11" s="131">
        <f ca="1">IFERROR(NOW()-F11,"")</f>
        <v>46000.635864236108</v>
      </c>
      <c r="H11" s="38"/>
      <c r="I11" s="37" t="str">
        <f>IFERROR(VLOOKUP(D11,DB!A:F,6,0),"")</f>
        <v>SCECO</v>
      </c>
      <c r="J11" s="37" t="str">
        <f>IFERROR(VLOOKUP(D11,DB!A:G,7,0),"")</f>
        <v>Dead</v>
      </c>
      <c r="K11" s="37"/>
      <c r="L11" s="37" t="str">
        <f>IFERROR(VLOOKUP(D11,DB!A:I,9,0),"")</f>
        <v>Latis</v>
      </c>
    </row>
    <row r="12" spans="1:13">
      <c r="A12" s="37"/>
      <c r="B12" s="37" t="str">
        <f>IFERROR(VLOOKUP(D12,DB!A:K,11,0),"")</f>
        <v/>
      </c>
      <c r="C12" s="37"/>
      <c r="D12"/>
      <c r="E12" s="37"/>
      <c r="F12" s="38"/>
      <c r="G12" s="131">
        <f ca="1">IFERROR(NOW()-F12,"")</f>
        <v>46000.635864236108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46000.635864236108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46000.635864236108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46000.635864236108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46000.635864236108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46000.635864236108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46000.635864236108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46000.635864236108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46000.635864236108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46000.635864236108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46000.635864236108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46000.635864236108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46000.635864236108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46000.635864236108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46000.635864236108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46000.635864236108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46000.635864236108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46000.635864236108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46000.635864236108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46000.635864236108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46000.635864236108</v>
      </c>
      <c r="H32" s="38"/>
      <c r="I32" s="37" t="str">
        <f>IFERROR(VLOOKUP(D32,DB!A:F,6,0),"")</f>
        <v/>
      </c>
      <c r="J32" s="37" t="str">
        <f>IFERROR(VLOOKUP(D32,DB!A:G,7,0),"")</f>
        <v/>
      </c>
      <c r="K32" s="37"/>
      <c r="L32" s="37"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39144</v>
      </c>
      <c r="B2" s="115" t="str">
        <f>IFERROR(VLOOKUP(D2,DB!A:K,11,0),"")</f>
        <v>R6</v>
      </c>
      <c r="C2" s="116">
        <v>1</v>
      </c>
      <c r="D2" s="115" t="s">
        <v>37310</v>
      </c>
      <c r="E2" s="138" t="s">
        <v>39106</v>
      </c>
      <c r="F2" s="117">
        <v>46000.6015625</v>
      </c>
      <c r="G2" s="72">
        <f t="shared" ref="G2:G14" ca="1" si="0">IFERROR(NOW()-F2,"-")</f>
        <v>3.4301736108318437E-2</v>
      </c>
      <c r="H2" s="117">
        <v>46000.596064814818</v>
      </c>
      <c r="I2" s="115" t="str">
        <f>IFERROR(VLOOKUP(D2,DB!A:F,6,0),"")</f>
        <v>Generator-SG</v>
      </c>
      <c r="J2" s="115" t="str">
        <f>IFERROR(VLOOKUP(D2,DB!A:G,7,0),"")</f>
        <v>Dead</v>
      </c>
      <c r="K2" s="118" t="s">
        <v>39145</v>
      </c>
      <c r="L2" s="133" t="str">
        <f>IFERROR(VLOOKUP(D2,DB!A:I,9,0),"")</f>
        <v>Latis</v>
      </c>
    </row>
    <row r="3" spans="1:16382" ht="31.5" customHeight="1">
      <c r="A3" s="114"/>
      <c r="B3" s="115" t="str">
        <f>IFERROR(VLOOKUP(D3,DB!A:K,11,0),"")</f>
        <v/>
      </c>
      <c r="C3" s="116"/>
      <c r="D3" s="115"/>
      <c r="E3" s="138"/>
      <c r="F3" s="117"/>
      <c r="G3" s="72">
        <f t="shared" ca="1" si="0"/>
        <v>46000.635864236108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46000.635864236108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46000.635864236108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46000.635864236108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46000.635864236108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46000.635864236108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46000.635864236108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46000.635864236108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46000.635864236108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46000.635864236108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46000.635864236108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46000.635864236108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46000.635864236108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46000.635864236108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46000.635864236108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46000.635864236108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46000.635864236108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46000.635864236108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46000.635864236108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46000.635864236108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46000.635864236108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46000.635864236108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46000.635864236108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46000.635864236108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46000.635864236108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46000.635864236108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46000.635864236108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46000.635864236108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46000.635864236108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46000.635864236108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46000.635864236108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46000.635864236108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46000.635864236108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46000.635864236108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46000.635864236108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46000.635864236108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46000.635864236108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46000.635864236108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46000.635864236108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46000.635864236108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46000.635864236108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46000.635864236108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46000.635864236108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46000.635864236108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46000.635864236108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46000.635864236108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46000.635864236108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46000.635864236108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46000.635864236108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46000.635864236108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46000.635864236108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46000.635864236108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46000.635864236108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46000.635864236108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46000.635864236108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46000.635864236108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46000.635864236108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46000.635864236108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46000.635864236108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46000.635864236108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46000.635864236108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46000.635864236108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46000.635864236108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46000.635864236108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46000.635864236108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46000.635864236108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46000.635864236108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46000.635864236108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46000.635864236108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46000.635864236108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46000.635864236108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46000.635864236108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46000.635864236108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46000.635864236108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46000.635864236108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46000.635864236108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46000.635864236108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46000.635864236108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46000.635864236108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46000.635864236108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46000.635864236108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46000.635864236108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46000.635864236108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46000.635864236108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46000.635864236108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46000.635864236108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46000.635864236108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46000.635864236108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46000.635864236108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46000.635864236108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46000.635864236108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46000.635864236108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46000.635864236108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46000.635864236108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46000.635864236108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46000.635864236108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46000.635864236108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46000.635864236108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46000.635864236108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46000.635864236108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46000.635864236108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46000.635864236108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46000.635864236108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46000.635864236108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46000.635864236108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46000.635864236108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46000.635864236108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46000.635864236108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46000.635864236108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46000.635864236108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46000.635864236108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46000.635864236108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46000.635864236108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46000.635864236108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46000.635864236108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46000.635864236108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46000.635864236108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46000.635864236108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46000.635864236108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46000.635864236108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46000.635864236108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46000.635864236108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46000.635864236108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46000.635864236108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46000.635864236108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46000.635864236108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46000.635864236108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46000.635864236108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46000.635864236108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46000.635864236108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46000.635864236108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46000.635864236108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46000.635864236108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46000.635864236108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46000.635864236108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46000.635864236108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46000.635864236108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46000.635864236108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46000.635864236108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46000.635864236108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46000.635864236108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46000.635864236108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46000.635864236108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46000.635864236108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46000.635864236108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46000.635864236108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46000.635864236108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46000.635864236108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46000.635864236108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46000.635864236108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46000.635864236108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46000.635864236108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46000.635864236108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46000.635864236108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46000.635864236108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46000.635864236108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46000.635864236108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46000.635864236108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46000.635864236108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46000.635864236108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46000.635864236108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46000.635864236108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46000.635864236108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46000.635864236108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46000.635864236108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46000.635864236108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46000.635864236108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46000.635864236108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46000.635864236108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46000.635864236108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46000.635864236108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46000.635864236108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46000.635864236108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46000.635864236108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46000.635864236108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46000.635864236108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46000.635864236108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46000.635864236108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46000.635864236108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46000.635864236108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46000.635864236108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46000.635864236108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46000.635864236108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46000.635864236108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46000.635864236108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46000.635864236108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46000.635864236108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46000.635864236108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46000.635864236108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46000.635864236108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46000.635864236108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46000.635864236108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46000.635864236108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46000.635864236108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46000.635864236108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46000.635864236108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46000.635864236108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46000.635864236108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46000.635864236108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46000.635864236108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46000.635864236108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46000.635864236108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46000.635864236108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46000.635864236108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46000.635864236108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46000.635864236108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46000.635864236108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46000.635864236108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46000.635864236108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46000.635864236108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46000.635864236108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46000.635864236108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46000.635864236108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46000.635864236108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46000.635864236108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46000.635864236108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46000.635864236108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46000.635864236108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46000.635864236108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46000.635864236108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46000.635864236108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46000.635864236108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46000.635864236108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46000.635864236108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46000.635864236108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46000.635864236108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46000.635864236108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46000.635864236108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46000.635864236108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46000.635864236108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46000.635864236108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46000.635864236108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46000.635864236108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46000.635864236108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46000.635864236108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46000.635864236108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46000.635864236108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46000.635864236108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46000.635864236108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46000.635864236108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46000.635864236108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46000.635864236108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46000.635864236108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46000.635864236108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46000.635864236108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46000.635864236108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46000.635864236108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46000.635864236108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46000.635864236108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46000.635864236108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46000.635864236108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46000.635864236108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46000.635864236108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46000.635864236108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46000.635864236108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46000.635864236108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46000.635864236108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46000.635864236108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46000.635864236108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46000.635864236108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46000.635864236108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46000.635864236108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46000.635864236108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46000.635864236108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46000.635864236108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46000.635864236108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46000.635864236108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46000.635864236108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46000.635864236108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46000.635864236108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46000.635864236108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46000.635864236108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46000.635864236108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46000.635864236108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46000.635864236108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46000.635864236108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46000.635864236108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46000.635864236108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46000.635864236108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46000.635864236108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46000.635864236108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46000.635864236108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46000.635864236108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46000.635864236108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46000.635864236108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46000.635864236108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46000.635864236108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46000.635864236108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46000.635864236108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46000.635864236108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46000.635864236108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46000.635864236108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46000.635864236108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46000.635864236108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46000.635864236108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46000.635864236108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46000.635864236108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46000.635864236108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46000.635864236108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46000.635864236108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46000.635864236108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46000.635864236108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46000.635864236108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46000.635864236108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46000.635864236108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46000.635864236108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46000.635864236108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46000.635864236108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46000.635864236108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46000.635864236108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46000.635864236108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46000.635864236108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46000.635864236108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46000.635864236108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46000.635864236108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46000.635864236108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46000.635864236108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46000.635864236108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46000.635864236108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46000.635864236108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46000.635864236108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46000.635864236108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46000.635864236108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46000.635864236108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46000.635864236108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46000.635864236108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46000.635864236108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46000.635864236108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46000.635864236108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46000.635864236108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46000.635864236108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46000.635864236108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46000.635864236108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46000.635864236108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46000.635864236108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46000.635864236108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46000.635864236108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46000.635864236108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46000.635864236108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46000.635864236108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46000.635864236108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46000.635864236108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46000.635864236108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46000.635864236108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46000.635864236108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46000.635864236108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46000.635864236108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46000.635864236108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46000.635864236108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46000.635864236108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46000.635864236108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46000.635864236108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46000.635864236108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46000.635864236108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46000.635864236108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46000.635864236108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46000.635864236108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46000.635864236108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46000.635864236108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46000.635864236108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46000.635864236108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46000.635864236108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46000.635864236108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46000.635864236108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46000.635864236108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46000.635864236108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46000.635864236108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46000.635864236108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46000.635864236108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46000.635864236108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46000.635864236108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46000.635864236108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46000.635864236108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46000.635864236108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46000.635864236108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46000.635864236108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46000.635864236108</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46000.635864236108</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2025-12-09T12:16:39Z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