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24" documentId="120_S{2AC9BD13-BADA-5192-A53E-5A8FF88502F6}" xr6:coauthVersionLast="47" xr6:coauthVersionMax="47" xr10:uidLastSave="{0DB47F2A-22DE-46C8-A600-5D7E0FA12D78}"/>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<sst xmlns="http://schemas.openxmlformats.org/spreadsheetml/2006/main" count="180316" uniqueCount="39141">
  <si>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</si>
  <si>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</si>
  <si>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</si>
  <si>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</si>
  <si>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</si>
  <si>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</si>
  <si>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</si>
  <si>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</si>
  <si>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</si>
  <si>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</si>
  <si>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</si>
  <si>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</si>
  <si>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</si>
  <si>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</si>
  <si>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</si>
  <si>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</si>
  <si>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</si>
  <si>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</si>
  <si>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</si>
  <si>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</si>
  <si>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</si>
  <si>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</si>
  <si>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</si>
  <si>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</si>
  <si>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</si>
  <si>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</si>
  <si>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</si>
  <si>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</si>
  <si>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</si>
  <si>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</si>
  <si>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</si>
  <si>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</si>
  <si>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</si>
  <si>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</si>
  <si>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</si>
  <si>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</si>
  <si>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</si>
  <si>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</si>
  <si>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</si>
  <si>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</si>
  <si>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</si>
  <si>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</si>
  <si>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</si>
  <si>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</si>
  <si>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</si>
  <si>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</si>
  <si>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</si>
  <si>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</si>
  <si>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</si>
  <si>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</si>
  <si>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</si>
  <si>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</si>
  <si>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</si>
  <si>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</si>
  <si>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</si>
  <si>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</si>
  <si>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</si>
  <si>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</si>
  <si>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</si>
  <si>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</si>
  <si>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</si>
  <si>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</si>
  <si>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</si>
  <si>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</si>
  <si>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</si>
  <si>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</si>
  <si>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</si>
  <si>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</si>
  <si>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</si>
  <si>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</si>
  <si>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</si>
  <si>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</si>
  <si>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</si>
  <si>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</si>
  <si>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</si>
  <si>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</si>
  <si>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</si>
  <si>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</si>
  <si>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</si>
  <si>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</si>
  <si>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</si>
  <si>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</si>
  <si>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</si>
  <si>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</si>
  <si>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</si>
  <si>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</si>
  <si>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</si>
  <si>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</si>
  <si>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</si>
  <si>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</si>
  <si>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</si>
  <si>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</si>
  <si>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</si>
  <si>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</si>
  <si>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</si>
  <si>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</si>
  <si>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</si>
  <si>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</si>
  <si>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</si>
  <si>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</si>
  <si>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</si>
  <si>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</si>
  <si>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</si>
  <si>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</si>
  <si>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</si>
  <si>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</si>
  <si>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</si>
  <si>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</si>
  <si>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</si>
  <si>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</si>
  <si>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</si>
  <si>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</si>
  <si>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</si>
  <si>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</si>
  <si>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</si>
  <si>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</si>
  <si>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</si>
  <si>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</si>
  <si>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</si>
  <si>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</si>
  <si>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</si>
  <si>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</si>
  <si>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</si>
  <si>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</si>
  <si>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</si>
  <si>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</si>
  <si>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</si>
  <si>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</si>
  <si>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</si>
  <si>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</si>
  <si>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</si>
  <si>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</si>
  <si>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</si>
  <si>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</si>
  <si>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</si>
  <si>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</si>
  <si>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</si>
  <si>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</si>
  <si>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</si>
  <si>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</si>
  <si>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</si>
  <si>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</si>
  <si>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</si>
  <si>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</si>
  <si>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</si>
  <si>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</si>
  <si>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</si>
  <si>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</si>
  <si>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</si>
  <si>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</si>
  <si>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</si>
  <si>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</si>
  <si>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</si>
  <si>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</si>
  <si>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</si>
  <si>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</si>
  <si>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</si>
  <si>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</si>
  <si>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</si>
  <si>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</si>
  <si>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</si>
  <si>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</si>
  <si>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</si>
  <si>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</si>
  <si>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</si>
  <si>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</si>
  <si>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</si>
  <si>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</si>
  <si>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</si>
  <si>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</si>
  <si>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</si>
  <si>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</si>
  <si>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</si>
  <si>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</si>
  <si>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</si>
  <si>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</si>
  <si>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</si>
  <si>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</si>
  <si>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</si>
  <si>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</si>
  <si>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</si>
  <si>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</si>
  <si>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</si>
  <si>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</si>
  <si>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</si>
  <si>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</si>
  <si>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</si>
  <si>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</si>
  <si>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</si>
  <si>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</si>
  <si>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</si>
  <si>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</si>
  <si>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</si>
  <si>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</si>
  <si>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</si>
  <si>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</si>
  <si>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</si>
  <si>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</si>
  <si>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</si>
  <si>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</si>
  <si>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</si>
  <si>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</si>
  <si>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</si>
  <si>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</si>
  <si>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</si>
  <si>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</si>
  <si>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</si>
  <si>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</si>
  <si>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</si>
  <si>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</si>
  <si>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</si>
  <si>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</si>
  <si>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</si>
  <si>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</si>
  <si>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</si>
  <si>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</si>
  <si>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</si>
  <si>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</si>
  <si>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</si>
  <si>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</si>
  <si>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</si>
  <si>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</si>
  <si>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</si>
  <si>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</si>
  <si>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</si>
  <si>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</si>
  <si>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</si>
  <si>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</si>
  <si>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</si>
  <si>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</si>
  <si>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</si>
  <si>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</si>
  <si>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</si>
  <si>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</si>
  <si>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</si>
  <si>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</si>
  <si>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</si>
  <si>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</si>
  <si>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</si>
  <si>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</si>
  <si>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</si>
  <si>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</si>
  <si>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</si>
  <si>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</si>
  <si>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</si>
  <si>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</si>
  <si>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</si>
  <si>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</si>
  <si>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</si>
  <si>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</si>
  <si>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</si>
  <si>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</si>
  <si>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</si>
  <si>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</si>
  <si>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</si>
  <si>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</si>
  <si>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</si>
  <si>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</si>
  <si>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</si>
  <si>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</si>
  <si>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</si>
  <si>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</si>
  <si>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</si>
  <si>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</si>
  <si>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</si>
  <si>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</si>
  <si>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</si>
  <si>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</si>
  <si>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</si>
  <si>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</si>
  <si>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</si>
  <si>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</si>
  <si>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</si>
  <si>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</si>
  <si>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</si>
  <si>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</si>
  <si>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</si>
  <si>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</si>
  <si>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</si>
  <si>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</si>
  <si>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</si>
  <si>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</si>
  <si>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</si>
  <si>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</si>
  <si>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</si>
  <si>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</si>
  <si>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</si>
  <si>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</si>
  <si>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</si>
  <si>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</si>
  <si>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</si>
  <si>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</si>
  <si>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</si>
  <si>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</si>
  <si>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</si>
  <si>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</si>
  <si>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</si>
  <si>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</si>
  <si>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</si>
  <si>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</si>
  <si>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</si>
  <si>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</si>
  <si>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</si>
  <si>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</si>
  <si>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</si>
  <si>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</si>
  <si>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</si>
  <si>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</si>
  <si>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</si>
  <si>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</si>
  <si>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</si>
  <si>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</si>
  <si>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</si>
  <si>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</si>
  <si>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</si>
  <si>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</si>
  <si>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</si>
  <si>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</si>
  <si>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</si>
  <si>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</si>
  <si>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</si>
  <si>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</si>
  <si>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</si>
  <si>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</si>
  <si>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</si>
  <si>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</si>
  <si>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</si>
  <si>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</si>
  <si>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</si>
  <si>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</si>
  <si>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</si>
  <si>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</si>
  <si>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</si>
  <si>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</si>
  <si>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</si>
  <si>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</si>
  <si>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</si>
  <si>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</si>
  <si>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</si>
  <si>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</si>
  <si>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</si>
  <si>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</si>
  <si>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</si>
  <si>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</si>
  <si>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</si>
  <si>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</si>
  <si>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</si>
  <si>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</si>
  <si>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</si>
  <si>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</si>
  <si>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</si>
  <si>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</si>
  <si>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</si>
  <si>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</si>
  <si>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</si>
  <si>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</si>
  <si>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</si>
  <si>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</si>
  <si>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</si>
  <si>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</si>
  <si>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</si>
  <si>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</si>
  <si>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</si>
  <si>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</si>
  <si>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</si>
  <si>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</si>
  <si>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</si>
  <si>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</si>
  <si>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</si>
  <si>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</si>
  <si>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</si>
  <si>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</si>
  <si>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</si>
  <si>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</si>
  <si>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</si>
  <si>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</si>
  <si>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</si>
  <si>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</si>
  <si>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</si>
  <si>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</si>
  <si>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</si>
  <si>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</si>
  <si>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</si>
  <si>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</si>
  <si>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</si>
  <si>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</si>
  <si>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</si>
  <si>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</si>
  <si>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</si>
  <si>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</si>
  <si>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</si>
  <si>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</si>
  <si>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</si>
  <si>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</si>
  <si>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</si>
  <si>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</si>
  <si>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</si>
  <si>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</si>
  <si>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</si>
  <si>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</si>
  <si>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</si>
  <si>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</si>
  <si>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</si>
  <si>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</si>
  <si>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</si>
  <si>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</si>
  <si>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</si>
  <si>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</si>
  <si>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</si>
  <si>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</si>
  <si>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</si>
  <si>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</si>
  <si>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</si>
  <si>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</si>
  <si>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</si>
  <si>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</si>
  <si>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</si>
  <si>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</si>
  <si>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</si>
  <si>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</si>
  <si>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</si>
  <si>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</si>
  <si>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</si>
  <si>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</si>
  <si>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</si>
  <si>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</si>
  <si>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</si>
  <si>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</si>
  <si>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</si>
  <si>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</si>
  <si>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</si>
  <si>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</si>
  <si>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</si>
  <si>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</si>
  <si>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</si>
  <si>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</si>
  <si>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</si>
  <si>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</si>
  <si>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</si>
  <si>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</si>
  <si>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</si>
  <si>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</si>
  <si>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</si>
  <si>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</si>
  <si>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</si>
  <si>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</si>
  <si>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</si>
  <si>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</si>
  <si>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</si>
  <si>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</si>
  <si>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</si>
  <si>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</si>
  <si>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</si>
  <si>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</si>
  <si>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</si>
  <si>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</si>
  <si>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</si>
  <si>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</si>
  <si>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</si>
  <si>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</si>
  <si>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</si>
  <si>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</si>
  <si>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</si>
  <si>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</si>
  <si>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</si>
  <si>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</si>
  <si>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</si>
  <si>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</si>
  <si>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</si>
  <si>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</si>
  <si>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</si>
  <si>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</si>
  <si>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</si>
  <si>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</si>
  <si>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</si>
  <si>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</si>
  <si>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</si>
  <si>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</si>
  <si>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</si>
  <si>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</si>
  <si>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</si>
  <si>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</si>
  <si>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</si>
  <si>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</si>
  <si>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</si>
  <si>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</si>
  <si>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</si>
  <si>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</si>
  <si>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</si>
  <si>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</si>
  <si>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</si>
  <si>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</si>
  <si>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</si>
  <si>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</si>
  <si>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</si>
  <si>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</si>
  <si>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</si>
  <si>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</si>
  <si>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</si>
  <si>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</si>
  <si>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</si>
  <si>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</si>
  <si>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</si>
  <si>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</si>
  <si>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</si>
  <si>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</si>
  <si>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</si>
  <si>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</si>
  <si>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</si>
  <si>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</si>
  <si>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</si>
  <si>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</si>
  <si>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</si>
  <si>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</si>
  <si>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</si>
  <si>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</si>
  <si>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</si>
  <si>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</si>
  <si>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</si>
  <si>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</si>
  <si>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</si>
  <si>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</si>
  <si>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</si>
  <si>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</si>
  <si>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</si>
  <si>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</si>
  <si>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</si>
  <si>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</si>
  <si>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</si>
  <si>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</si>
  <si>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</si>
  <si>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</si>
  <si>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</si>
  <si>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</si>
  <si>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</si>
  <si>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</si>
  <si>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</si>
  <si>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</si>
  <si>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</si>
  <si>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</si>
  <si>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</si>
  <si>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</si>
  <si>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</si>
  <si>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</si>
  <si>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</si>
  <si>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</si>
  <si>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</si>
  <si>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</si>
  <si>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</si>
  <si>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</si>
  <si>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</si>
  <si>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</si>
  <si>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</si>
  <si>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</si>
  <si>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</si>
  <si>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</si>
  <si>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</si>
  <si>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</si>
  <si>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</si>
  <si>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</si>
  <si>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</si>
  <si>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</si>
  <si>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</si>
  <si>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</si>
  <si>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</si>
  <si>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</si>
  <si>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</si>
  <si>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</si>
  <si>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</si>
  <si>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</si>
  <si>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</si>
  <si>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</si>
  <si>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</si>
  <si>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</si>
  <si>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</si>
  <si>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</si>
  <si>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</si>
  <si>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</si>
  <si>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</si>
  <si>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</si>
  <si>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</si>
  <si>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</si>
  <si>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</si>
  <si>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</si>
  <si>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</si>
  <si>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</si>
  <si>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</si>
  <si>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</si>
  <si>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</si>
  <si>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</si>
  <si>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</si>
  <si>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</si>
  <si>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</si>
  <si>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</si>
  <si>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</si>
  <si>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</si>
  <si>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</si>
  <si>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</si>
  <si>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</si>
  <si>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</si>
  <si>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</si>
  <si>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</si>
  <si>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</si>
  <si>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</si>
  <si>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</si>
  <si>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</si>
  <si>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</si>
  <si>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</si>
  <si>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</si>
  <si>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</si>
  <si>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</si>
  <si>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</si>
  <si>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</si>
  <si>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</si>
  <si>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</si>
  <si>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</si>
  <si>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</si>
  <si>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</si>
  <si>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</si>
  <si>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</si>
  <si>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</si>
  <si>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</si>
  <si>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</si>
  <si>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</si>
  <si>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</si>
  <si>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</si>
  <si>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</si>
  <si>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</si>
  <si>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</si>
  <si>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</si>
  <si>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</si>
  <si>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</si>
  <si>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</si>
  <si>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</si>
  <si>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</si>
  <si>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</si>
  <si>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</si>
  <si>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</si>
  <si>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</si>
  <si>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</si>
  <si>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</si>
  <si>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</si>
  <si>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</si>
  <si>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</si>
  <si>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</si>
  <si>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</si>
  <si>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</si>
  <si>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</si>
  <si>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</si>
  <si>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</si>
  <si>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</si>
  <si>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</si>
  <si>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</si>
  <si>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</si>
  <si>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</si>
  <si>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</si>
  <si>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</si>
  <si>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</si>
  <si>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</si>
  <si>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</si>
  <si>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</si>
  <si>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</si>
  <si>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</si>
  <si>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</si>
  <si>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</si>
  <si>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</si>
  <si>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</si>
  <si>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</si>
  <si>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</si>
  <si>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</si>
  <si>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</si>
  <si>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</si>
  <si>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</si>
  <si>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</si>
  <si>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</si>
  <si>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</si>
  <si>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</si>
  <si>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</si>
  <si>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</si>
  <si>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</si>
  <si>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</si>
  <si>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</si>
  <si>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</si>
  <si>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</si>
  <si>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</si>
  <si>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</si>
  <si>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</si>
  <si>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</si>
  <si>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</si>
  <si>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</si>
  <si>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</si>
  <si>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</si>
  <si>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</si>
  <si>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</si>
  <si>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</si>
  <si>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</si>
  <si>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</si>
  <si>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</si>
  <si>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</si>
  <si>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</si>
  <si>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</si>
  <si>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</si>
  <si>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</si>
  <si>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</si>
  <si>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</si>
  <si>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</si>
  <si>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</si>
  <si>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</si>
  <si>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</si>
  <si>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</si>
  <si>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</si>
  <si>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</si>
  <si>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</si>
  <si>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</si>
  <si>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</si>
  <si>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</si>
  <si>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</si>
  <si>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</si>
  <si>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</si>
  <si>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</si>
  <si>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</si>
  <si>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</si>
  <si>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</si>
  <si>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</si>
  <si>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</si>
  <si>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</si>
  <si>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</si>
  <si>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</si>
  <si>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</si>
  <si>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</si>
  <si>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</si>
  <si>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</si>
  <si>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</si>
  <si>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</si>
  <si>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</si>
  <si>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</si>
  <si>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</si>
  <si>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</si>
  <si>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</si>
  <si>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</si>
  <si>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</si>
  <si>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</si>
  <si>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</si>
  <si>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</si>
  <si>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</si>
  <si>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</si>
  <si>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</si>
  <si>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</si>
  <si>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</si>
  <si>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</si>
  <si>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</si>
  <si>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</si>
  <si>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</si>
  <si>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</si>
  <si>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</si>
  <si>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</si>
  <si>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</si>
  <si>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</si>
  <si>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</si>
  <si>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</si>
  <si>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</si>
  <si>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</si>
  <si>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</si>
  <si>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</si>
  <si>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</si>
  <si>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</si>
  <si>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</si>
  <si>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</si>
  <si>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</si>
  <si>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</si>
  <si>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</si>
  <si>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</si>
  <si>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</si>
  <si>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</si>
  <si>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</si>
  <si>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</si>
  <si>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</si>
  <si>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</si>
  <si>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</si>
  <si>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</si>
  <si>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</si>
  <si>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</si>
  <si>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</si>
  <si>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</si>
  <si>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</si>
  <si>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</si>
  <si>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</si>
  <si>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</si>
  <si>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</si>
  <si>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</si>
  <si>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</si>
  <si>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</si>
  <si>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</si>
  <si>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</si>
  <si>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</si>
  <si>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</si>
  <si>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</si>
  <si>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</si>
  <si>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</si>
  <si>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</si>
  <si>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</si>
  <si>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</si>
  <si>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</si>
  <si>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</si>
  <si>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</si>
  <si>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</si>
  <si>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</si>
  <si>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</si>
  <si>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</si>
  <si>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</si>
  <si>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</si>
  <si>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</si>
  <si>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</si>
  <si>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</si>
  <si>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</si>
  <si>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</si>
  <si>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</si>
  <si>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</si>
  <si>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</si>
  <si>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</si>
  <si>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</si>
  <si>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</si>
  <si>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</si>
  <si>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</si>
  <si>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</si>
  <si>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</si>
  <si>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</si>
  <si>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</si>
  <si>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</si>
  <si>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</si>
  <si>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</si>
  <si>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</si>
  <si>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</si>
  <si>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</si>
  <si>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</si>
  <si>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</si>
  <si>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</si>
  <si>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</si>
  <si>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</si>
  <si>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</si>
  <si>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</si>
  <si>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</si>
  <si>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</si>
  <si>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</si>
  <si>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</si>
  <si>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</si>
  <si>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</si>
  <si>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</si>
  <si>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</si>
  <si>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</si>
  <si>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</si>
  <si>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</si>
  <si>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</si>
  <si>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</si>
  <si>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</si>
  <si>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</si>
  <si>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</si>
  <si>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</si>
  <si>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</si>
  <si>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</si>
  <si>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</si>
  <si>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</si>
  <si>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</si>
  <si>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</si>
  <si>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</si>
  <si>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</si>
  <si>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</si>
  <si>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</si>
  <si>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</si>
  <si>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</si>
  <si>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</si>
  <si>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</si>
  <si>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</si>
  <si>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</si>
  <si>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</si>
  <si>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</si>
  <si>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</si>
  <si>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</si>
  <si>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</si>
  <si>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</si>
  <si>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</si>
  <si>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</si>
  <si>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</si>
  <si>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</si>
  <si>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</si>
  <si>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</si>
  <si>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</si>
  <si>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</si>
  <si>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</si>
  <si>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</si>
  <si>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</si>
  <si>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</si>
  <si>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</si>
  <si>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</si>
  <si>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</si>
  <si>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</si>
  <si>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</si>
  <si>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</si>
  <si>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</si>
  <si>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</si>
  <si>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</si>
  <si>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</si>
  <si>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</si>
  <si>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</si>
  <si>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</si>
  <si>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</si>
  <si>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</si>
  <si>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</si>
  <si>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</si>
  <si>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</si>
  <si>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</si>
  <si>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</si>
  <si>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</si>
  <si>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</si>
  <si>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</si>
  <si>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</si>
  <si>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</si>
  <si>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</si>
  <si>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</si>
  <si>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</si>
  <si>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</si>
  <si>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</si>
  <si>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</si>
  <si>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</si>
  <si>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</si>
  <si>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</si>
  <si>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</si>
  <si>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</si>
  <si>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</si>
  <si>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</si>
  <si>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</si>
  <si>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</si>
  <si>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</si>
  <si>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</si>
  <si>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</si>
  <si>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</si>
  <si>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</si>
  <si>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</si>
  <si>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</si>
  <si>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</si>
  <si>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</si>
  <si>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</si>
  <si>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</si>
  <si>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</si>
  <si>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</si>
  <si>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</si>
  <si>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</si>
  <si>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</si>
  <si>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</si>
  <si>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</si>
  <si>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</si>
  <si>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</si>
  <si>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</si>
  <si>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</si>
  <si>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</si>
  <si>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</si>
  <si>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</si>
  <si>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</si>
  <si>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</si>
  <si>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</si>
  <si>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</si>
  <si>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</si>
  <si>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</si>
  <si>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</si>
  <si>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</si>
  <si>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</si>
  <si>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</si>
  <si>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</si>
  <si>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</si>
  <si>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</si>
  <si>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</si>
  <si>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</si>
  <si>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</si>
  <si>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</si>
  <si>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</si>
  <si>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</si>
  <si>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</si>
  <si>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</si>
  <si>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</si>
  <si>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</si>
  <si>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</si>
  <si>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</si>
  <si>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</si>
  <si>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</si>
  <si>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</si>
  <si>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</si>
  <si>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</si>
  <si>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</si>
  <si>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</si>
  <si>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</si>
  <si>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</si>
  <si>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</si>
  <si>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</si>
  <si>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</si>
  <si>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</si>
  <si>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</si>
  <si>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</si>
  <si>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</si>
  <si>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</si>
  <si>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</si>
  <si>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</si>
  <si>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</si>
  <si>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</si>
  <si>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</si>
  <si>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</si>
  <si>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</si>
  <si>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</si>
  <si>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</si>
  <si>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</si>
  <si>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</si>
  <si>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</si>
  <si>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</si>
  <si>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</si>
  <si>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</si>
  <si>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</si>
  <si>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</si>
  <si>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</si>
  <si>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</si>
  <si>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</si>
  <si>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</si>
  <si>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</si>
  <si>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</si>
  <si>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</si>
  <si>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</si>
  <si>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</si>
  <si>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</si>
  <si>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</si>
  <si>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</si>
  <si>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</si>
  <si>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</si>
  <si>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</si>
  <si>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</si>
  <si>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</si>
  <si>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</si>
  <si>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</si>
  <si>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</si>
  <si>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</si>
  <si>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</si>
  <si>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</si>
  <si>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</si>
  <si>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</si>
  <si>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</si>
  <si>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</si>
  <si>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</si>
  <si>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</si>
  <si>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</si>
  <si>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</si>
  <si>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</si>
  <si>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</si>
  <si>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</si>
  <si>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</si>
  <si>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</si>
  <si>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</si>
  <si>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</si>
  <si>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</si>
  <si>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</si>
  <si>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</si>
  <si>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</si>
  <si>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</si>
  <si>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</si>
  <si>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</si>
  <si>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</si>
  <si>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</si>
  <si>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</si>
  <si>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</si>
  <si>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</si>
  <si>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</si>
  <si>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</si>
  <si>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</si>
  <si>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</si>
  <si>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</si>
  <si>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</si>
  <si>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</si>
  <si>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</si>
  <si>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</si>
  <si>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</si>
  <si>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</si>
  <si>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</si>
  <si>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</si>
  <si>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</si>
  <si>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</si>
  <si>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</si>
  <si>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</si>
  <si>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</si>
  <si>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</si>
  <si>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</si>
  <si>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</si>
  <si>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</si>
  <si>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</si>
  <si>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</si>
  <si>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</si>
  <si>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</si>
  <si>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</si>
  <si>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</si>
  <si>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</si>
  <si>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</si>
  <si>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</si>
  <si>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</si>
  <si>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</si>
  <si>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</si>
  <si>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</si>
  <si>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</si>
  <si>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</si>
  <si>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</si>
  <si>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</si>
  <si>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</si>
  <si>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</si>
  <si>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</si>
  <si>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</si>
  <si>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</si>
  <si>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</si>
  <si>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</si>
  <si>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</si>
  <si>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</si>
  <si>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</si>
  <si>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</si>
  <si>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</si>
  <si>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</si>
  <si>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</si>
  <si>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</si>
  <si>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</si>
  <si>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</si>
  <si>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</si>
  <si>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</si>
  <si>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</si>
  <si>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</si>
  <si>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</si>
  <si>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</si>
  <si>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</si>
  <si>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</si>
  <si>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</si>
  <si>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</si>
  <si>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</si>
  <si>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</si>
  <si>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</si>
  <si>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</si>
  <si>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</si>
  <si>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</si>
  <si>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</si>
  <si>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</si>
  <si>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</si>
  <si>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</si>
  <si>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</si>
  <si>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</si>
  <si>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</si>
  <si>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</si>
  <si>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</si>
  <si>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</si>
  <si>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</si>
  <si>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</si>
  <si>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</si>
  <si>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</si>
  <si>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</si>
  <si>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</si>
  <si>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</si>
  <si>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</si>
  <si>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</si>
  <si>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</si>
  <si>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</si>
  <si>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</si>
  <si>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</si>
  <si>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</si>
  <si>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</si>
  <si>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</si>
  <si>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</si>
  <si>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</si>
  <si>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</si>
  <si>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</si>
  <si>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</si>
  <si>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</si>
  <si>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</si>
  <si>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</si>
  <si>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</si>
  <si>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</si>
  <si>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</si>
  <si>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</si>
  <si>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</si>
  <si>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</si>
  <si>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</si>
  <si>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</si>
  <si>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</si>
  <si>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</si>
  <si>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</si>
  <si>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</si>
  <si>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</si>
  <si>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</si>
  <si>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</si>
  <si>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</si>
  <si>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</si>
  <si>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</si>
  <si>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</si>
  <si>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</si>
  <si>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</si>
  <si>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</si>
  <si>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</si>
  <si>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</si>
  <si>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</si>
  <si>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</si>
  <si>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</si>
  <si>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</si>
  <si>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</si>
  <si>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</si>
  <si>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</si>
  <si>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</si>
  <si>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</si>
  <si>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</si>
  <si>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</si>
  <si>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</si>
  <si>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</si>
  <si>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</si>
  <si>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</si>
  <si>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</si>
  <si>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</si>
  <si>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</si>
  <si>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</si>
  <si>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</si>
  <si>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</si>
  <si>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</si>
  <si>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</si>
  <si>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</si>
  <si>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</si>
  <si>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</si>
  <si>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</si>
  <si>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</si>
  <si>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</si>
  <si>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</si>
  <si>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</si>
  <si>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</si>
  <si>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</si>
  <si>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</si>
  <si>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</si>
  <si>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</si>
  <si>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</si>
  <si>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</si>
  <si>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</si>
  <si>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</si>
  <si>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</si>
  <si>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</si>
  <si>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</si>
  <si>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</si>
  <si>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</si>
  <si>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</si>
  <si>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</si>
  <si>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</si>
  <si>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</si>
  <si>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</si>
  <si>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</si>
  <si>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</si>
  <si>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</si>
  <si>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</si>
  <si>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</si>
  <si>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</si>
  <si>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</si>
  <si>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</si>
  <si>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</si>
  <si>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</si>
  <si>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</si>
  <si>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</si>
  <si>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</si>
  <si>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</si>
  <si>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</si>
  <si>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</si>
  <si>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</si>
  <si>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</si>
  <si>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</si>
  <si>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</si>
  <si>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</si>
  <si>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</si>
  <si>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</si>
  <si>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</si>
  <si>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</si>
  <si>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</si>
  <si>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</si>
  <si>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</si>
  <si>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</si>
  <si>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</si>
  <si>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</si>
  <si>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</si>
  <si>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</si>
  <si>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</si>
  <si>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</si>
  <si>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</si>
  <si>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</si>
  <si>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</si>
  <si>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</si>
  <si>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</si>
  <si>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</si>
  <si>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</si>
  <si>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</si>
  <si>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</si>
  <si>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</si>
  <si>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</si>
  <si>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</si>
  <si>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</si>
  <si>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</si>
  <si>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</si>
  <si>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</si>
  <si>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</si>
  <si>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</si>
  <si>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</si>
  <si>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</si>
  <si>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</si>
  <si>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</si>
  <si>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</si>
  <si>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</si>
  <si>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</si>
  <si>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</si>
  <si>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</si>
  <si>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</si>
  <si>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</si>
  <si>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</si>
  <si>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</si>
  <si>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</si>
  <si>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</si>
  <si>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</si>
  <si>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</si>
  <si>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</si>
  <si>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</si>
  <si>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</si>
  <si>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</si>
  <si>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</si>
  <si>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</si>
  <si>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</si>
  <si>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</si>
  <si>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</si>
  <si>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</si>
  <si>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</si>
  <si>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</si>
  <si>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</si>
  <si>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</si>
  <si>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</si>
  <si>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</si>
  <si>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</si>
  <si>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</si>
  <si>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</si>
  <si>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</si>
  <si>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</si>
  <si>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</si>
  <si>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</si>
  <si>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</si>
  <si>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</si>
  <si>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</si>
  <si>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</si>
  <si>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</si>
  <si>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</si>
  <si>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</si>
  <si>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</si>
  <si>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</si>
  <si>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</si>
  <si>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</si>
  <si>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</si>
  <si>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</si>
  <si>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</si>
  <si>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</si>
  <si>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</si>
  <si>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</si>
  <si>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</si>
  <si>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</si>
  <si>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</si>
  <si>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</si>
  <si>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</si>
  <si>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</si>
  <si>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</si>
  <si>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</si>
  <si>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</si>
  <si>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</si>
  <si>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</si>
  <si>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</si>
  <si>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</si>
  <si>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</si>
  <si>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</si>
  <si>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</si>
  <si>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</si>
  <si>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</si>
  <si>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</si>
  <si>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</si>
  <si>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</si>
  <si>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</si>
  <si>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</si>
  <si>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</si>
  <si>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</si>
  <si>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</si>
  <si>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</si>
  <si>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</si>
  <si>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</si>
  <si>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</si>
  <si>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</si>
  <si>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</si>
  <si>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</si>
  <si>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</si>
  <si>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</si>
  <si>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</si>
  <si>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</si>
  <si>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</si>
  <si>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</si>
  <si>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</si>
  <si>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</si>
  <si>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</si>
  <si>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</si>
  <si>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</si>
  <si>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</si>
  <si>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</si>
  <si>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</si>
  <si>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</si>
  <si>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</si>
  <si>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</si>
  <si>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</si>
  <si>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</si>
  <si>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</si>
  <si>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</si>
  <si>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</si>
  <si>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</si>
  <si>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</si>
  <si>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</si>
  <si>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</si>
  <si>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</si>
  <si>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</si>
  <si>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</si>
  <si>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</si>
  <si>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</si>
  <si>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</si>
  <si>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</si>
  <si>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</si>
  <si>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</si>
  <si>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</si>
  <si>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</si>
  <si>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</si>
  <si>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</si>
  <si>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</si>
  <si>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</si>
  <si>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</si>
  <si>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</si>
  <si>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</si>
  <si>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</si>
  <si>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</si>
  <si>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</si>
  <si>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</si>
  <si>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</si>
  <si>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</si>
  <si>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</si>
  <si>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</si>
  <si>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</si>
  <si>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</si>
  <si>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</si>
  <si>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</si>
  <si>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</si>
  <si>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</si>
  <si>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</si>
  <si>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</si>
  <si>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</si>
  <si>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</si>
  <si>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</si>
  <si>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</si>
  <si>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</si>
  <si>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</si>
  <si>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</si>
  <si>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</si>
  <si>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</si>
  <si>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</si>
  <si>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</si>
  <si>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</si>
  <si>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</si>
  <si>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</si>
  <si>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</si>
  <si>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</si>
  <si>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</si>
  <si>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</si>
  <si>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</si>
  <si>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</si>
  <si>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</si>
  <si>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</si>
  <si>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</si>
  <si>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</si>
  <si>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</si>
  <si>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</si>
  <si>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</si>
  <si>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</si>
  <si>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</si>
  <si>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</si>
  <si>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</si>
  <si>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</si>
  <si>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</si>
  <si>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</si>
  <si>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</si>
  <si>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</si>
  <si>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</si>
  <si>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</si>
  <si>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</si>
  <si>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</si>
  <si>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</si>
  <si>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</si>
  <si>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</si>
  <si>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</si>
  <si>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</si>
  <si>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</si>
  <si>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</si>
  <si>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</si>
  <si>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</si>
  <si>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</si>
  <si>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</si>
  <si>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</si>
  <si>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</si>
  <si>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</si>
  <si>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</si>
  <si>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</si>
  <si>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</si>
  <si>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</si>
  <si>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</si>
  <si>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</si>
  <si>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</si>
  <si>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</si>
  <si>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</si>
  <si>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</si>
  <si>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</si>
  <si>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</si>
  <si>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</si>
  <si>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</si>
  <si>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</si>
  <si>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</si>
  <si>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</si>
  <si>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</si>
  <si>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</si>
  <si>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</si>
  <si>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</si>
  <si>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</si>
  <si>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</si>
  <si>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</si>
  <si>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</si>
  <si>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</si>
  <si>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</si>
  <si>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</si>
  <si>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</si>
  <si>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</si>
  <si>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</si>
  <si>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</si>
  <si>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</si>
  <si>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</si>
  <si>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</si>
  <si>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</si>
  <si>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</si>
  <si>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</si>
  <si>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</si>
  <si>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</si>
  <si>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</si>
  <si>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</si>
  <si>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</si>
  <si>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</si>
  <si>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</si>
  <si>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</si>
  <si>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</si>
  <si>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</si>
  <si>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</si>
  <si>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</si>
  <si>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</si>
  <si>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</si>
  <si>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</si>
  <si>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</si>
  <si>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</si>
  <si>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</si>
  <si>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</si>
  <si>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</si>
  <si>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</si>
  <si>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</si>
  <si>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</si>
  <si>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</si>
  <si>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</si>
  <si>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</si>
  <si>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</si>
  <si>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</si>
  <si>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</si>
  <si>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</si>
  <si>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</si>
  <si>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</si>
  <si>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</si>
  <si>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</si>
  <si>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</si>
  <si>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</si>
  <si>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</si>
  <si>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</si>
  <si>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</si>
  <si>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</si>
  <si>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</si>
  <si>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</si>
  <si>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</si>
  <si>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</si>
  <si>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</si>
  <si>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</si>
  <si>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</si>
  <si>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</si>
  <si>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</si>
  <si>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</si>
  <si>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</si>
  <si>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</si>
  <si>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</si>
  <si>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</si>
  <si>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</si>
  <si>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</si>
  <si>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</si>
  <si>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</si>
  <si>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</si>
  <si>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</si>
  <si>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</si>
  <si>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</si>
  <si>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</si>
  <si>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</si>
  <si>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</si>
  <si>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</si>
  <si>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</si>
  <si>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</si>
  <si>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</si>
  <si>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</si>
  <si>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</si>
  <si>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</si>
  <si>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</si>
  <si>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</si>
  <si>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</si>
  <si>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</si>
  <si>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</si>
  <si>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</si>
  <si>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</si>
  <si>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</si>
  <si>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</si>
  <si>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</si>
  <si>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</si>
  <si>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</si>
  <si>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</si>
  <si>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</si>
  <si>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</si>
  <si>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</si>
  <si>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</si>
  <si>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</si>
  <si>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</si>
  <si>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</si>
  <si>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</si>
  <si>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</si>
  <si>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</si>
  <si>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</si>
  <si>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</si>
  <si>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</si>
  <si>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</si>
  <si>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</si>
  <si>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</si>
  <si>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</si>
  <si>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</si>
  <si>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</si>
  <si>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</si>
  <si>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</si>
  <si>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</si>
  <si>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</si>
  <si>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</si>
  <si>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</si>
  <si>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</si>
  <si>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</si>
  <si>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</si>
  <si>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</si>
  <si>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</si>
  <si>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</si>
  <si>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</si>
  <si>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</si>
  <si>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</si>
  <si>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</si>
  <si>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</si>
  <si>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</si>
  <si>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</si>
  <si>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</si>
  <si>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</si>
  <si>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</si>
  <si>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</si>
  <si>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</si>
  <si>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</si>
  <si>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</si>
  <si>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</si>
  <si>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</si>
  <si>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</si>
  <si>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</si>
  <si>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</si>
  <si>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</si>
  <si>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</si>
  <si>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</si>
  <si>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</si>
  <si>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</si>
  <si>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</si>
  <si>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</si>
  <si>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</si>
  <si>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</si>
  <si>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</si>
  <si>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</si>
  <si>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</si>
  <si>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</si>
  <si>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</si>
  <si>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</si>
  <si>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</si>
  <si>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</si>
  <si>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</si>
  <si>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</si>
  <si>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</si>
  <si>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</si>
  <si>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</si>
  <si>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</si>
  <si>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</si>
  <si>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</si>
  <si>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</si>
  <si>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</si>
  <si>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</si>
  <si>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</si>
  <si>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</si>
  <si>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</si>
  <si>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</si>
  <si>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</si>
  <si>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</si>
  <si>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</si>
  <si>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</si>
  <si>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</si>
  <si>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</si>
  <si>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</si>
  <si>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</si>
  <si>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</si>
  <si>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</si>
  <si>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</si>
  <si>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</si>
  <si>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</si>
  <si>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</si>
  <si>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</si>
  <si>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</si>
  <si>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</si>
  <si>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</si>
  <si>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</si>
  <si>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</si>
  <si>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</si>
  <si>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</si>
  <si>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</si>
  <si>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</si>
  <si>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</si>
  <si>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</si>
  <si>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</si>
  <si>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</si>
  <si>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</si>
  <si>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</si>
  <si>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</si>
  <si>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</si>
  <si>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</si>
  <si>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</si>
  <si>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</si>
  <si>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</si>
  <si>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</si>
  <si>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</si>
  <si>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</si>
  <si>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</si>
  <si>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</si>
  <si>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</si>
  <si>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</si>
  <si>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</si>
  <si>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</si>
  <si>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</si>
  <si>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</si>
  <si>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</si>
  <si>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</si>
  <si>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</si>
  <si>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</si>
  <si>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</si>
  <si>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</si>
  <si>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</si>
  <si>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</si>
  <si>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</si>
  <si>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</si>
  <si>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</si>
  <si>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</si>
  <si>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</si>
  <si>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</si>
  <si>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</si>
  <si>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</si>
  <si>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</si>
  <si>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</si>
  <si>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</si>
  <si>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</si>
  <si>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</si>
  <si>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</si>
  <si>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</si>
  <si>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</si>
  <si>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</si>
  <si>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</si>
  <si>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</si>
  <si>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</si>
  <si>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</si>
  <si>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</si>
  <si>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</si>
  <si>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</si>
  <si>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</si>
  <si>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</si>
  <si>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</si>
  <si>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</si>
  <si>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</si>
  <si>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</si>
  <si>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</si>
  <si>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</si>
  <si>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</si>
  <si>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</si>
  <si>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</si>
  <si>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</si>
  <si>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</si>
  <si>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</si>
  <si>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</si>
  <si>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</si>
  <si>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</si>
  <si>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</si>
  <si>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</si>
  <si>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</si>
  <si>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</si>
  <si>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</si>
  <si>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</si>
  <si>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</si>
  <si>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</si>
  <si>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</si>
  <si>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</si>
  <si>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</si>
  <si>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</si>
  <si>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</si>
  <si>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</si>
  <si>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</si>
  <si>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</si>
  <si>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</si>
  <si>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</si>
  <si>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</si>
  <si>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</si>
  <si>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</si>
  <si>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</si>
  <si>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</si>
  <si>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</si>
  <si>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</si>
  <si>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</si>
  <si>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</si>
  <si>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</si>
  <si>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</si>
  <si>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</si>
  <si>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</si>
  <si>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</si>
  <si>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</si>
  <si>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</si>
  <si>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</si>
  <si>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</si>
  <si>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</si>
  <si>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</si>
  <si>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</si>
  <si>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</si>
  <si>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</si>
  <si>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</si>
  <si>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</si>
  <si>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</si>
  <si>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</si>
  <si>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</si>
  <si>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</si>
  <si>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</si>
  <si>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</si>
  <si>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</si>
  <si>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</si>
  <si>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</si>
  <si>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</si>
  <si>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</si>
  <si>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</si>
  <si>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</si>
  <si>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</si>
  <si>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</si>
  <si>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</si>
  <si>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</si>
  <si>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</si>
  <si>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</si>
  <si>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</si>
  <si>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</si>
  <si>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</si>
  <si>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</si>
  <si>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</si>
  <si>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</si>
  <si>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</si>
  <si>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</si>
  <si>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</si>
  <si>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</si>
  <si>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</si>
  <si>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</si>
  <si>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</si>
  <si>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</si>
  <si>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</si>
  <si>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</si>
  <si>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</si>
  <si>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</si>
  <si>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</si>
  <si>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</si>
  <si>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</si>
  <si>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</si>
  <si>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</si>
  <si>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</si>
  <si>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</si>
  <si>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</si>
  <si>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</si>
  <si>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</si>
  <si>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</si>
  <si>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</si>
  <si>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</si>
  <si>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</si>
  <si>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</si>
  <si>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</si>
  <si>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</si>
  <si>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</si>
  <si>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</si>
  <si>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</si>
  <si>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</si>
  <si>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</si>
  <si>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</si>
  <si>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</si>
  <si>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</si>
  <si>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</si>
  <si>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</si>
  <si>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</si>
  <si>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</si>
  <si>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</si>
  <si>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</si>
  <si>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</si>
  <si>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</si>
  <si>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</si>
  <si>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</si>
  <si>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</si>
  <si>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</si>
  <si>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</si>
  <si>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</si>
  <si>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</si>
  <si>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</si>
  <si>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</si>
  <si>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</si>
  <si>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</si>
  <si>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</si>
  <si>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</si>
  <si>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</si>
  <si>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</si>
  <si>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</si>
  <si>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</si>
  <si>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</si>
  <si>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</si>
  <si>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</si>
  <si>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</si>
  <si>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</si>
  <si>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</si>
  <si>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</si>
  <si>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</si>
  <si>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</si>
  <si>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</si>
  <si>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</si>
  <si>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</si>
  <si>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</si>
  <si>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</si>
  <si>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</si>
  <si>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</si>
  <si>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</si>
  <si>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</si>
  <si>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</si>
  <si>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</si>
  <si>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</si>
  <si>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</si>
  <si>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</si>
  <si>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</si>
  <si>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</si>
  <si>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</si>
  <si>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</si>
  <si>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</si>
  <si>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</si>
  <si>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</si>
  <si>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</si>
  <si>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</si>
  <si>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</si>
  <si>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</si>
  <si>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</si>
  <si>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</si>
  <si>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</si>
  <si>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</si>
  <si>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</si>
  <si>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</si>
  <si>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</si>
  <si>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</si>
  <si>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</si>
  <si>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</si>
  <si>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</si>
  <si>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</si>
  <si>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</si>
  <si>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</si>
  <si>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</si>
  <si>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</si>
  <si>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</si>
  <si>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</si>
  <si>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</si>
  <si>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</si>
  <si>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</si>
  <si>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</si>
  <si>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</si>
  <si>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</si>
  <si>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</si>
  <si>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</si>
  <si>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</si>
  <si>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</si>
  <si>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</si>
  <si>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</si>
  <si>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</si>
  <si>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</si>
  <si>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</si>
  <si>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</si>
  <si>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</si>
  <si>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</si>
  <si>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</si>
  <si>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</si>
  <si>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</si>
  <si>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</si>
  <si>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</si>
  <si>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</si>
  <si>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</si>
  <si>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</si>
  <si>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</si>
  <si>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</si>
  <si>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</si>
  <si>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</si>
  <si>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</si>
  <si>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</si>
  <si>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</si>
  <si>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</si>
  <si>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</si>
  <si>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</si>
  <si>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</si>
  <si>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</si>
  <si>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</si>
  <si>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</si>
  <si>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</si>
  <si>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</si>
  <si>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</si>
  <si>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</si>
  <si>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</si>
  <si>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</si>
  <si>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</si>
  <si>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</si>
  <si>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</si>
  <si>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</si>
  <si>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</si>
  <si>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</si>
  <si>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</si>
  <si>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</si>
  <si>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</si>
  <si>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</si>
  <si>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</si>
  <si>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</si>
  <si>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</si>
  <si>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</si>
  <si>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</si>
  <si>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</si>
  <si>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</si>
  <si>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</si>
  <si>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</si>
  <si>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</si>
  <si>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</si>
  <si>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</si>
  <si>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</si>
  <si>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</si>
  <si>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</si>
  <si>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</si>
  <si>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</si>
  <si>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</si>
  <si>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</si>
  <si>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</si>
  <si>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</si>
  <si>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</si>
  <si>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</si>
  <si>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</si>
  <si>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</si>
  <si>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</si>
  <si>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</si>
  <si>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</si>
  <si>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</si>
  <si>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</si>
  <si>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</si>
  <si>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</si>
  <si>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</si>
  <si>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</si>
  <si>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</si>
  <si>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</si>
  <si>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</si>
  <si>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</si>
  <si>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</si>
  <si>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</si>
  <si>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</si>
  <si>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</si>
  <si>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</si>
  <si>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</si>
  <si>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</si>
  <si>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</si>
  <si>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</si>
  <si>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</si>
  <si>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</si>
  <si>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</si>
  <si>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</si>
  <si>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</si>
  <si>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</si>
  <si>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</si>
  <si>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</si>
  <si>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</si>
  <si>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</si>
  <si>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</si>
  <si>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</si>
  <si>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</si>
  <si>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</si>
  <si>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</si>
  <si>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</si>
  <si>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</si>
  <si>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</si>
  <si>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</si>
  <si>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</si>
  <si>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</si>
  <si>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</si>
  <si>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</si>
  <si>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</si>
  <si>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</si>
  <si>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</si>
  <si>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</si>
  <si>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</si>
  <si>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</si>
  <si>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</si>
  <si>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</si>
  <si>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</si>
  <si>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</si>
  <si>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</si>
  <si>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</si>
  <si>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</si>
  <si>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</si>
  <si>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</si>
  <si>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</si>
  <si>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</si>
  <si>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</si>
  <si>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</si>
  <si>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</si>
  <si>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</si>
  <si>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</si>
  <si>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</si>
  <si>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</si>
  <si>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</si>
  <si>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</si>
  <si>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</si>
  <si>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</si>
  <si>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</si>
  <si>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</si>
  <si>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</si>
  <si>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</si>
  <si>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</si>
  <si>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</si>
  <si>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</si>
  <si>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</si>
  <si>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</si>
  <si>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</si>
  <si>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</si>
  <si>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</si>
  <si>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</si>
  <si>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</si>
  <si>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</si>
  <si>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</si>
  <si>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</si>
  <si>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</si>
  <si>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</si>
  <si>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</si>
  <si>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</si>
  <si>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</si>
  <si>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</si>
  <si>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</si>
  <si>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</si>
  <si>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</si>
  <si>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</si>
  <si>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</si>
  <si>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</si>
  <si>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</si>
  <si>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</si>
  <si>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</si>
  <si>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</si>
  <si>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</si>
  <si>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</si>
  <si>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</si>
  <si>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</si>
  <si>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</si>
  <si>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</si>
  <si>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</si>
  <si>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</si>
  <si>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</si>
  <si>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</si>
  <si>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</si>
  <si>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</si>
  <si>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</si>
  <si>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</si>
  <si>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</si>
  <si>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</si>
  <si>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</si>
  <si>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</si>
  <si>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</si>
  <si>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</si>
  <si>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</si>
  <si>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</si>
  <si>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</si>
  <si>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</si>
  <si>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</si>
  <si>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</si>
  <si>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</si>
  <si>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</si>
  <si>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</si>
  <si>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</si>
  <si>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</si>
  <si>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</si>
  <si>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</si>
  <si>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</si>
  <si>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</si>
  <si>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</si>
  <si>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</si>
  <si>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</si>
  <si>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</si>
  <si>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</si>
  <si>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</si>
  <si>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</si>
  <si>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</si>
  <si>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</si>
  <si>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</si>
  <si>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</si>
  <si>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</si>
  <si>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</si>
  <si>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</si>
  <si>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</si>
  <si>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</si>
  <si>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</si>
  <si>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</si>
  <si>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</si>
  <si>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</si>
  <si>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</si>
  <si>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</si>
  <si>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</si>
  <si>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</si>
  <si>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</si>
  <si>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</si>
  <si>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</si>
  <si>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</si>
  <si>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</si>
  <si>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</si>
  <si>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</si>
  <si>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</si>
  <si>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</si>
  <si>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</si>
  <si>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</si>
  <si>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</si>
  <si>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</si>
  <si>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</si>
  <si>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</si>
  <si>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</si>
  <si>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</si>
  <si>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</si>
  <si>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</si>
  <si>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</si>
  <si>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</si>
  <si>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</si>
  <si>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</si>
  <si>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</si>
  <si>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</si>
  <si>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</si>
  <si>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</si>
  <si>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</si>
  <si>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</si>
  <si>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</si>
  <si>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</si>
  <si>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</si>
  <si>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</si>
  <si>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</si>
  <si>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</si>
  <si>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</si>
  <si>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</si>
  <si>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</si>
  <si>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</si>
  <si>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</si>
  <si>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</si>
  <si>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</si>
  <si>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</si>
  <si>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</si>
  <si>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</si>
  <si>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</si>
  <si>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</si>
  <si>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</si>
  <si>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</si>
  <si>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</si>
  <si>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</si>
  <si>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</si>
  <si>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</si>
  <si>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</si>
  <si>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</si>
  <si>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</si>
  <si>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</si>
  <si>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</si>
  <si>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</si>
  <si>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</si>
  <si>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</si>
  <si>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</si>
  <si>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</si>
  <si>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</si>
  <si>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</si>
  <si>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</si>
  <si>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</si>
  <si>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</si>
  <si>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</si>
  <si>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</si>
  <si>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</si>
  <si>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</si>
  <si>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</si>
  <si>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</si>
  <si>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</si>
  <si>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</si>
  <si>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</si>
  <si>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</si>
  <si>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</si>
  <si>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</si>
  <si>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</si>
  <si>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</si>
  <si>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</si>
  <si>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</si>
  <si>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</si>
  <si>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</si>
  <si>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</si>
  <si>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</si>
  <si>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</si>
  <si>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</si>
  <si>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</si>
  <si>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</si>
  <si>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</si>
  <si>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</si>
  <si>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</si>
  <si>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</si>
  <si>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</si>
  <si>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</si>
  <si>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</si>
  <si>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</si>
  <si>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</si>
  <si>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</si>
  <si>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</si>
  <si>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</si>
  <si>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</si>
  <si>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</si>
  <si>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</si>
  <si>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</si>
  <si>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</si>
  <si>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</si>
  <si>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</si>
  <si>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</si>
  <si>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</si>
  <si>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</si>
  <si>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</si>
  <si>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</si>
  <si>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</si>
  <si>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</si>
  <si>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</si>
  <si>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</si>
  <si>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</si>
  <si>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</si>
  <si>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</si>
  <si>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</si>
  <si>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</si>
  <si>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</si>
  <si>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</si>
  <si>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</si>
  <si>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</si>
  <si>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</si>
  <si>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</si>
  <si>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</si>
  <si>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</si>
  <si>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</si>
  <si>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</si>
  <si>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</si>
  <si>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</si>
  <si>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</si>
  <si>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</si>
  <si>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</si>
  <si>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</si>
  <si>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</si>
  <si>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</si>
  <si>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</si>
  <si>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</si>
  <si>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</si>
  <si>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</si>
  <si>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</si>
  <si>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</si>
  <si>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</si>
  <si>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</si>
  <si>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</si>
  <si>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</si>
  <si>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</si>
  <si>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</si>
  <si>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</si>
  <si>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</si>
  <si>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</si>
  <si>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</si>
  <si>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</si>
  <si>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</si>
  <si>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</si>
  <si>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</si>
  <si>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</si>
  <si>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</si>
  <si>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</si>
  <si>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</si>
  <si>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</si>
  <si>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</si>
  <si>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</si>
  <si>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</si>
  <si>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</si>
  <si>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</si>
  <si>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</si>
  <si>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</si>
  <si>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</si>
  <si>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</si>
  <si>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</si>
  <si>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</si>
  <si>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</si>
  <si>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</si>
  <si>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</si>
  <si>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</si>
  <si>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</si>
  <si>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</si>
  <si>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</si>
  <si>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</si>
  <si>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</si>
  <si>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</si>
  <si>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</si>
  <si>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</si>
  <si>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</si>
  <si>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</si>
  <si>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</si>
  <si>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</si>
  <si>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</si>
  <si>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</si>
  <si>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</si>
  <si>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</si>
  <si>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</si>
  <si>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</si>
  <si>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</si>
  <si>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</si>
  <si>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</si>
  <si>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</si>
  <si>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</si>
  <si>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</si>
  <si>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</si>
  <si>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</si>
  <si>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</si>
  <si>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</si>
  <si>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</si>
  <si>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</si>
  <si>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</si>
  <si>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</si>
  <si>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</si>
  <si>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</si>
  <si>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</si>
  <si>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</si>
  <si>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</si>
  <si>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</si>
  <si>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</si>
  <si>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</si>
  <si>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</si>
  <si>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</si>
  <si>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</si>
  <si>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</si>
  <si>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</si>
  <si>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</si>
  <si>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</si>
  <si>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</si>
  <si>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</si>
  <si>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</si>
  <si>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</si>
  <si>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</si>
  <si>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</si>
  <si>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</si>
  <si>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</si>
  <si>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</si>
  <si>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</si>
  <si>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</si>
  <si>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</si>
  <si>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</si>
  <si>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</si>
  <si>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</si>
  <si>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</si>
  <si>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</si>
  <si>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</si>
  <si>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</si>
  <si>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</si>
  <si>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</si>
  <si>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</si>
  <si>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</si>
  <si>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</si>
  <si>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</si>
  <si>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</si>
  <si>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</si>
  <si>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</si>
  <si>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</si>
  <si>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</si>
  <si>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</si>
  <si>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</si>
  <si>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</si>
  <si>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</si>
  <si>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</si>
  <si>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</si>
  <si>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</si>
  <si>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</si>
  <si>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</si>
  <si>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</si>
  <si>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</si>
  <si>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</si>
  <si>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</si>
  <si>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</si>
  <si>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</si>
  <si>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</si>
  <si>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</si>
  <si>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</si>
  <si>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</si>
  <si>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</si>
  <si>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</si>
  <si>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</si>
  <si>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</si>
  <si>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</si>
  <si>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</si>
  <si>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</si>
  <si>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</si>
  <si>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</si>
  <si>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</si>
  <si>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</si>
  <si>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</si>
  <si>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</si>
  <si>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</si>
  <si>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</si>
  <si>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</si>
  <si>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</si>
  <si>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</si>
  <si>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</si>
  <si>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</si>
  <si>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</si>
  <si>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</si>
  <si>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</si>
  <si>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</si>
  <si>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</si>
  <si>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</si>
  <si>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</si>
  <si>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</si>
  <si>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</si>
  <si>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</si>
  <si>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</si>
  <si>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</si>
  <si>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</si>
  <si>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</si>
  <si>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</si>
  <si>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</si>
  <si>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</si>
  <si>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</si>
  <si>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</si>
  <si>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</si>
  <si>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</si>
  <si>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</si>
  <si>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</si>
  <si>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</si>
  <si>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</si>
  <si>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</si>
  <si>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</si>
  <si>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</si>
  <si>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</si>
  <si>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</si>
  <si>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</si>
  <si>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</si>
  <si>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</si>
  <si>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</si>
  <si>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</si>
  <si>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</si>
  <si>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</si>
  <si>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</si>
  <si>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</si>
  <si>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</si>
  <si>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</si>
  <si>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</si>
  <si>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</si>
  <si>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</si>
  <si>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</si>
  <si>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</si>
  <si>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</si>
  <si>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</si>
  <si>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</si>
  <si>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</si>
  <si>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</si>
  <si>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</si>
  <si>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</si>
  <si>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</si>
  <si>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</si>
  <si>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</si>
  <si>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</si>
  <si>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</si>
  <si>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</si>
  <si>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</si>
  <si>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</si>
  <si>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</si>
  <si>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</si>
  <si>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</si>
  <si>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</si>
  <si>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</si>
  <si>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</si>
  <si>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</si>
  <si>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</si>
  <si>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</si>
  <si>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</si>
  <si>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</si>
  <si>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</si>
  <si>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</si>
  <si>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</si>
  <si>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</si>
  <si>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</si>
  <si>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</si>
  <si>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</si>
  <si>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</si>
  <si>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</si>
  <si>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</si>
  <si>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</si>
  <si>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</si>
  <si>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</si>
  <si>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</si>
  <si>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</si>
  <si>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</si>
  <si>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</si>
  <si>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</si>
  <si>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</si>
  <si>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</si>
  <si>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</si>
  <si>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</si>
  <si>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</si>
  <si>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</si>
  <si>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</si>
  <si>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</si>
  <si>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</si>
  <si>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</si>
  <si>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</si>
  <si>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</si>
  <si>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</si>
  <si>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</si>
  <si>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</si>
  <si>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</si>
  <si>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</si>
  <si>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</si>
  <si>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</si>
  <si>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</si>
  <si>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</si>
  <si>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</si>
  <si>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</si>
  <si>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</si>
  <si>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</si>
  <si>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</si>
  <si>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</si>
  <si>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</si>
  <si>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</si>
  <si>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</si>
  <si>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</si>
  <si>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</si>
  <si>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</si>
  <si>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</si>
  <si>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</si>
  <si>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</si>
  <si>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</si>
  <si>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</si>
  <si>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</si>
  <si>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</si>
  <si>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</si>
  <si>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</si>
  <si>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</si>
  <si>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</si>
  <si>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</si>
  <si>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</si>
  <si>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</si>
  <si>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</si>
  <si>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</si>
  <si>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</si>
  <si>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</si>
  <si>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</si>
  <si>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</si>
  <si>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</si>
  <si>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</si>
  <si>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</si>
  <si>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</si>
  <si>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</si>
  <si>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</si>
  <si>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</si>
  <si>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</si>
  <si>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</si>
  <si>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</si>
  <si>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</si>
  <si>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</si>
  <si>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</si>
  <si>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</si>
  <si>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</si>
  <si>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</si>
  <si>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</si>
  <si>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</si>
  <si>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</si>
  <si>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</si>
  <si>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</si>
  <si>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</si>
  <si>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</si>
  <si>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</si>
  <si>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</si>
  <si>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</si>
  <si>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</si>
  <si>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</si>
  <si>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</si>
  <si>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</si>
  <si>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</si>
  <si>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</si>
  <si>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</si>
  <si>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</si>
  <si>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</si>
  <si>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</si>
  <si>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</si>
  <si>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</si>
  <si>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</si>
  <si>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</si>
  <si>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</si>
  <si>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</si>
  <si>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</si>
  <si>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</si>
  <si>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</si>
  <si>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</si>
  <si>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</si>
  <si>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</si>
  <si>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</si>
  <si>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</si>
  <si>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</si>
  <si>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</si>
  <si>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</si>
  <si>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</si>
  <si>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</si>
  <si>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</si>
  <si>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</si>
  <si>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</si>
  <si>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</si>
  <si>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</si>
  <si>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</si>
  <si>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</si>
  <si>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</si>
  <si>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</si>
  <si>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</si>
  <si>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</si>
  <si>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</si>
  <si>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</si>
  <si>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</si>
  <si>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</si>
  <si>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</si>
  <si>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</si>
  <si>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</si>
  <si>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</si>
  <si>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</si>
  <si>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</si>
  <si>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</si>
  <si>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</si>
  <si>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</si>
  <si>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</si>
  <si>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</si>
  <si>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</si>
  <si>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</si>
  <si>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</si>
  <si>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</si>
  <si>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</si>
  <si>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</si>
  <si>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</si>
  <si>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</si>
  <si>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</si>
  <si>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</si>
  <si>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</si>
  <si>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</si>
  <si>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</si>
  <si>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</si>
  <si>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</si>
  <si>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</si>
  <si>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</si>
  <si>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</si>
  <si>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</si>
  <si>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</si>
  <si>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</si>
  <si>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</si>
  <si>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</si>
  <si>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</si>
  <si>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</si>
  <si>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</si>
  <si>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</si>
  <si>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</si>
  <si>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</si>
  <si>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</si>
  <si>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</si>
  <si>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</si>
  <si>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</si>
  <si>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</si>
  <si>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</si>
  <si>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</si>
  <si>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</si>
  <si>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</si>
  <si>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</si>
  <si>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</si>
  <si>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</si>
  <si>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</si>
  <si>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</si>
  <si>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</si>
  <si>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</si>
  <si>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</si>
  <si>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</si>
  <si>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</si>
  <si>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</si>
  <si>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</si>
  <si>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</si>
  <si>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</si>
  <si>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</si>
  <si>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</si>
  <si>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</si>
  <si>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</si>
  <si>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</si>
  <si>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</si>
  <si>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</si>
  <si>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</si>
  <si>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</si>
  <si>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</si>
  <si>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</si>
  <si>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</si>
  <si>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</si>
  <si>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</si>
  <si>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</si>
  <si>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</si>
  <si>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</si>
  <si>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</si>
  <si>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</si>
  <si>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</si>
  <si>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</si>
  <si>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</si>
  <si>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</si>
  <si>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</si>
  <si>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</si>
  <si>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</si>
  <si>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</si>
  <si>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</si>
  <si>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</si>
  <si>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</si>
  <si>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</si>
  <si>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</si>
  <si>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</si>
  <si>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</si>
  <si>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</si>
  <si>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</si>
  <si>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</si>
  <si>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</si>
  <si>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</si>
  <si>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</si>
  <si>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</si>
  <si>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</si>
  <si>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</si>
  <si>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</si>
  <si>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</si>
  <si>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</si>
  <si>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</si>
  <si>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</si>
  <si>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</si>
  <si>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</si>
  <si>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</si>
  <si>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</si>
  <si>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</si>
  <si>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</si>
  <si>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</si>
  <si>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</si>
  <si>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</si>
  <si>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</si>
  <si>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</si>
  <si>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</si>
  <si>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</si>
  <si>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</si>
  <si>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</si>
  <si>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</si>
  <si>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</si>
  <si>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</si>
  <si>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</si>
  <si>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</si>
  <si>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</si>
  <si>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</si>
  <si>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</si>
  <si>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</si>
  <si>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</si>
  <si>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</si>
  <si>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</si>
  <si>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</si>
  <si>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</si>
  <si>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</si>
  <si>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</si>
  <si>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</si>
  <si>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</si>
  <si>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</si>
  <si>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</si>
  <si>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</si>
  <si>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</si>
  <si>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</si>
  <si>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</si>
  <si>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</si>
  <si>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</si>
  <si>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</si>
  <si>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</si>
  <si>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</si>
  <si>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</si>
  <si>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</si>
  <si>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</si>
  <si>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</si>
  <si>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</si>
  <si>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</si>
  <si>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</si>
  <si>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</si>
  <si>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</si>
  <si>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</si>
  <si>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</si>
  <si>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</si>
  <si>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</si>
  <si>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</si>
  <si>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</si>
  <si>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</si>
  <si>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</si>
  <si>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</si>
  <si>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</si>
  <si>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</si>
  <si>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</si>
  <si>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</si>
  <si>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</si>
  <si>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</si>
  <si>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</si>
  <si>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</si>
  <si>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</si>
  <si>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</si>
  <si>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</si>
  <si>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</si>
  <si>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</si>
  <si>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</si>
  <si>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</si>
  <si>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</si>
  <si>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</si>
  <si>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</si>
  <si>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</si>
  <si>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</si>
  <si>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</si>
  <si>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</si>
  <si>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</si>
  <si>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</si>
  <si>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</si>
  <si>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</si>
  <si>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</si>
  <si>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</si>
  <si>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</si>
  <si>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</si>
  <si>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</si>
  <si>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</si>
  <si>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</si>
  <si>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</si>
  <si>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</si>
  <si>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</si>
  <si>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</si>
  <si>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</si>
  <si>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</si>
  <si>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</si>
  <si>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</si>
  <si>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</si>
  <si>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</si>
  <si>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</si>
  <si>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</si>
  <si>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</si>
  <si>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</si>
  <si>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</si>
  <si>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</si>
  <si>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</si>
  <si>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</si>
  <si>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</si>
  <si>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</si>
  <si>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</si>
  <si>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</si>
  <si>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</si>
  <si>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</si>
  <si>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</si>
  <si>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</si>
  <si>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</si>
  <si>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</si>
  <si>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</si>
  <si>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</si>
  <si>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</si>
  <si>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</si>
  <si>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</si>
  <si>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</si>
  <si>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</si>
  <si>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</si>
  <si>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</si>
  <si>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</si>
  <si>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</si>
  <si>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</si>
  <si>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</si>
  <si>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</si>
  <si>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</si>
  <si>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</si>
  <si>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</si>
  <si>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</si>
  <si>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</si>
  <si>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</si>
  <si>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</si>
  <si>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</si>
  <si>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</si>
  <si>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</si>
  <si>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</si>
  <si>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</si>
  <si>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</si>
  <si>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</si>
  <si>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</si>
  <si>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</si>
  <si>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</si>
  <si>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</si>
  <si>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</si>
  <si>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</si>
  <si>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</si>
  <si>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</si>
  <si>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</si>
  <si>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</si>
  <si>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</si>
  <si>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</si>
  <si>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</si>
  <si>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</si>
  <si>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</si>
  <si>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</si>
  <si>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</si>
  <si>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</si>
  <si>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</si>
  <si>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</si>
  <si>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</si>
  <si>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</si>
  <si>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</si>
  <si>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</si>
  <si>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</si>
  <si>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</si>
  <si>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</si>
  <si>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</si>
  <si>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</si>
  <si>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</si>
  <si>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</si>
  <si>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</si>
  <si>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</si>
  <si>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</si>
  <si>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</si>
  <si>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</si>
  <si>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</si>
  <si>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</si>
  <si>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</si>
  <si>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</si>
  <si>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</si>
  <si>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</si>
  <si>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</si>
  <si>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</si>
  <si>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</si>
  <si>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</si>
  <si>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</si>
  <si>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</si>
  <si>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</si>
  <si>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</si>
  <si>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</si>
  <si>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</si>
  <si>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</si>
  <si>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</si>
  <si>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</si>
  <si>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</si>
  <si>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</si>
  <si>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</si>
  <si>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</si>
  <si>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</si>
  <si>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</si>
  <si>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</si>
  <si>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</si>
  <si>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</si>
  <si>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</si>
  <si>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</si>
  <si>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</si>
  <si>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</si>
  <si>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</si>
  <si>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</si>
  <si>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</si>
  <si>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</si>
  <si>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</si>
  <si>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</si>
  <si>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</si>
  <si>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</si>
  <si>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</si>
  <si>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</si>
  <si>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</si>
  <si>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</si>
  <si>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</si>
  <si>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</si>
  <si>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</si>
  <si>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</si>
  <si>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</si>
  <si>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</si>
  <si>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</si>
  <si>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</si>
  <si>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</si>
  <si>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</si>
  <si>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</si>
  <si>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</si>
  <si>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</si>
  <si>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</si>
  <si>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</si>
  <si>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</si>
  <si>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</si>
  <si>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</si>
  <si>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</si>
  <si>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</si>
  <si>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</si>
  <si>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</si>
  <si>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</si>
  <si>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</si>
  <si>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</si>
  <si>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</si>
  <si>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</si>
  <si>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</si>
  <si>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</si>
  <si>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</si>
  <si>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</si>
  <si>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</si>
  <si>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</si>
  <si>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</si>
  <si>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</si>
  <si>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</si>
  <si>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</si>
  <si>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</si>
  <si>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</si>
  <si>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</si>
  <si>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</si>
  <si>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</si>
  <si>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</si>
  <si>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</si>
  <si>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</si>
  <si>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</si>
  <si>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</si>
  <si>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</si>
  <si>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</si>
  <si>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</si>
  <si>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</si>
  <si>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</si>
  <si>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</si>
  <si>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</si>
  <si>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</si>
  <si>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</si>
  <si>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</si>
  <si>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</si>
  <si>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</si>
  <si>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</si>
  <si>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</si>
  <si>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</si>
  <si>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</si>
  <si>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</si>
  <si>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</si>
  <si>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</si>
  <si>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</si>
  <si>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</si>
  <si>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</si>
  <si>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</si>
  <si>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</si>
  <si>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</si>
  <si>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</si>
  <si>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</si>
  <si>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</si>
  <si>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</si>
  <si>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</si>
  <si>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</si>
  <si>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</si>
  <si>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</si>
  <si>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</si>
  <si>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</si>
  <si>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</si>
  <si>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</si>
  <si>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</si>
  <si>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</si>
  <si>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</si>
  <si>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</si>
  <si>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</si>
  <si>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</si>
  <si>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</si>
  <si>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</si>
  <si>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</si>
  <si>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</si>
  <si>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</si>
  <si>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</si>
  <si>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</si>
  <si>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</si>
  <si>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</si>
  <si>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</si>
  <si>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</si>
  <si>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</si>
  <si>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</si>
  <si>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</si>
  <si>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</si>
  <si>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</si>
  <si>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</si>
  <si>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</si>
  <si>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</si>
  <si>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</si>
  <si>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</si>
  <si>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</si>
  <si>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</si>
  <si>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</si>
  <si>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</si>
  <si>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</si>
  <si>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</si>
  <si>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</si>
  <si>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</si>
  <si>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</si>
  <si>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</si>
  <si>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</si>
  <si>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</si>
  <si>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</si>
  <si>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</si>
  <si>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</si>
  <si>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</si>
  <si>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</si>
  <si>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</si>
  <si>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</si>
  <si>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</si>
  <si>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</si>
  <si>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</si>
  <si>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</si>
  <si>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</si>
  <si>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</si>
  <si>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</si>
  <si>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</si>
  <si>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</si>
  <si>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</si>
  <si>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</si>
  <si>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</si>
  <si>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</si>
  <si>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</si>
  <si>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</si>
  <si>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</si>
  <si>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</si>
  <si>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</si>
  <si>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</si>
  <si>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</si>
  <si>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</si>
  <si>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</si>
  <si>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</si>
  <si>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</si>
  <si>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</si>
  <si>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</si>
  <si>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</si>
  <si>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</si>
  <si>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</si>
  <si>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</si>
  <si>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</si>
  <si>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</si>
  <si>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</si>
  <si>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</si>
  <si>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</si>
  <si>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</si>
  <si>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</si>
  <si>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</si>
  <si>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</si>
  <si>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</si>
  <si>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</si>
  <si>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</si>
  <si>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</si>
  <si>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</si>
  <si>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</si>
  <si>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</si>
  <si>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</si>
  <si>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</si>
  <si>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</si>
  <si>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</si>
  <si>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</si>
  <si>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</si>
  <si>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</si>
  <si>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</si>
  <si>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</si>
  <si>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</si>
  <si>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</si>
  <si>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</si>
  <si>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</si>
  <si>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</si>
  <si>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</si>
  <si>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</si>
  <si>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</si>
  <si>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</si>
  <si>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</si>
  <si>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</si>
  <si>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</si>
  <si>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</si>
  <si>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</si>
  <si>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</si>
  <si>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</si>
  <si>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</si>
  <si>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</si>
  <si>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</si>
  <si>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</si>
  <si>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</si>
  <si>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</si>
  <si>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</si>
  <si>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</si>
  <si>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</si>
  <si>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</si>
  <si>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</si>
  <si>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</si>
  <si>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</si>
  <si>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</si>
  <si>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</si>
  <si>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</si>
  <si>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</si>
  <si>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</si>
  <si>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</si>
  <si>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</si>
  <si>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</si>
  <si>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</si>
  <si>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</si>
  <si>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</si>
  <si>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</si>
  <si>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</si>
  <si>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</si>
  <si>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</si>
  <si>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</si>
  <si>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</si>
  <si>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</si>
  <si>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</si>
  <si>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</si>
  <si>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</si>
  <si>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</si>
  <si>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</si>
  <si>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</si>
  <si>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</si>
  <si>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</si>
  <si>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</si>
  <si>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</si>
  <si>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</si>
  <si>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</si>
  <si>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</si>
  <si>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</si>
  <si>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</si>
  <si>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</si>
  <si>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</si>
  <si>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</si>
  <si>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</si>
  <si>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</si>
  <si>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</si>
  <si>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</si>
  <si>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</si>
  <si>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</si>
  <si>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</si>
  <si>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</si>
  <si>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</si>
  <si>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</si>
  <si>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</si>
  <si>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</si>
  <si>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</si>
  <si>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</si>
  <si>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</si>
  <si>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</si>
  <si>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</si>
  <si>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</si>
  <si>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</si>
  <si>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</si>
  <si>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</si>
  <si>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</si>
  <si>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</si>
  <si>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</si>
  <si>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</si>
  <si>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</si>
  <si>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</si>
  <si>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</si>
  <si>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</si>
  <si>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</si>
  <si>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</si>
  <si>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</si>
  <si>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</si>
  <si>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</si>
  <si>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</si>
  <si>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</si>
  <si>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</si>
  <si>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</si>
  <si>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</si>
  <si>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</si>
  <si>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</si>
  <si>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</si>
  <si>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</si>
  <si>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</si>
  <si>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</si>
  <si>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</si>
  <si>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</si>
  <si>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</si>
  <si>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</si>
  <si>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</si>
  <si>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</si>
  <si>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</si>
  <si>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</si>
  <si>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</si>
  <si>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</si>
  <si>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</si>
  <si>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</si>
  <si>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</si>
  <si>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</si>
  <si>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</si>
  <si>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</si>
  <si>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</si>
  <si>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</si>
  <si>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</si>
  <si>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</si>
  <si>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</si>
  <si>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</si>
  <si>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</si>
  <si>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</si>
  <si>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</si>
  <si>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</si>
  <si>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</si>
  <si>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</si>
  <si>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</si>
  <si>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</si>
  <si>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</si>
  <si>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</si>
  <si>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</si>
  <si>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</si>
  <si>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</si>
  <si>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</si>
  <si>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</si>
  <si>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</si>
  <si>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</si>
  <si>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</si>
  <si>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</si>
  <si>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</si>
  <si>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</si>
  <si>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</si>
  <si>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</si>
  <si>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</si>
  <si>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</si>
  <si>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</si>
  <si>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</si>
  <si>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</si>
  <si>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</si>
  <si>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</si>
  <si>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</si>
  <si>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</si>
  <si>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</si>
  <si>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</si>
  <si>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</si>
  <si>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</si>
  <si>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</si>
  <si>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</si>
  <si>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</si>
  <si>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</si>
  <si>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</si>
  <si>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</si>
  <si>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</si>
  <si>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</si>
  <si>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</si>
  <si>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</si>
  <si>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</si>
  <si>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</si>
  <si>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</si>
  <si>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</si>
  <si>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</si>
  <si>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</si>
  <si>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</si>
  <si>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</si>
  <si>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</si>
  <si>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</si>
  <si>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</si>
  <si>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</si>
  <si>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</si>
  <si>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</si>
  <si>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</si>
  <si>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</si>
  <si>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</si>
  <si>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</si>
  <si>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</si>
  <si>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</si>
  <si>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</si>
  <si>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</si>
  <si>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</si>
  <si>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</si>
  <si>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</si>
  <si>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</si>
  <si>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</si>
  <si>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</si>
  <si>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</si>
  <si>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</si>
  <si>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</si>
  <si>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</si>
  <si>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</si>
  <si>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</si>
  <si>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</si>
  <si>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</si>
  <si>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</si>
  <si>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</si>
  <si>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</si>
  <si>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</si>
  <si>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</si>
  <si>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</si>
  <si>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</si>
  <si>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</si>
  <si>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</si>
  <si>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</si>
  <si>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</si>
  <si>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</si>
  <si>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</si>
  <si>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</si>
  <si>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</si>
  <si>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</si>
  <si>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</si>
  <si>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</si>
  <si>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</si>
  <si>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</si>
  <si>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</si>
  <si>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</si>
  <si>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</si>
  <si>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</si>
  <si>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</si>
  <si>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</si>
  <si>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</si>
  <si>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</si>
  <si>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</si>
  <si>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</si>
  <si>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</si>
  <si>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</si>
  <si>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</si>
  <si>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</si>
  <si>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</si>
  <si>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</si>
  <si>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</si>
  <si>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</si>
  <si>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</si>
  <si>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</si>
  <si>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</si>
  <si>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</si>
  <si>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</si>
  <si>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</si>
  <si>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</si>
  <si>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</si>
  <si>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</si>
  <si>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</si>
  <si>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</si>
  <si>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</si>
  <si>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</si>
  <si>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</si>
  <si>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</si>
  <si>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</si>
  <si>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</si>
  <si>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</si>
  <si>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</si>
  <si>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</si>
  <si>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</si>
  <si>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</si>
  <si>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</si>
  <si>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</si>
  <si>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</si>
  <si>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</si>
  <si>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</si>
  <si>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</si>
  <si>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</si>
  <si>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</si>
  <si>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</si>
  <si>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</si>
  <si>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</si>
  <si>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</si>
  <si>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</si>
  <si>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</si>
  <si>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</si>
  <si>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</si>
  <si>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</si>
  <si>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</si>
  <si>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</si>
  <si>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</si>
  <si>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</si>
  <si>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</si>
  <si>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</si>
  <si>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</si>
  <si>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</si>
  <si>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</si>
  <si>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</si>
  <si>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</si>
  <si>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</si>
  <si>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</si>
  <si>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</si>
  <si>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</si>
  <si>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</si>
  <si>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</si>
  <si>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</si>
  <si>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</si>
  <si>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</si>
  <si>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</si>
  <si>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</si>
  <si>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</si>
  <si>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</si>
  <si>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</si>
  <si>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</si>
  <si>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</si>
  <si>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</si>
  <si>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</si>
  <si>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</si>
  <si>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</si>
  <si>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</si>
  <si>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</si>
  <si>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</si>
  <si>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</si>
  <si>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</si>
  <si>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</si>
  <si>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</si>
  <si>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</si>
  <si>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</si>
  <si>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</si>
  <si>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</si>
  <si>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</si>
  <si>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</si>
  <si>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</si>
  <si>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</si>
  <si>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</si>
  <si>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</si>
  <si>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</si>
  <si>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</si>
  <si>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</si>
  <si>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</si>
  <si>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</si>
  <si>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</si>
  <si>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</si>
  <si>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</si>
  <si>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</si>
  <si>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</si>
  <si>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</si>
  <si>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</si>
  <si>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</si>
  <si>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</si>
  <si>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</si>
  <si>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</si>
  <si>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</si>
  <si>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</si>
  <si>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</si>
  <si>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</si>
  <si>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</si>
  <si>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</si>
  <si>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</si>
  <si>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</si>
  <si>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</si>
  <si>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</si>
  <si>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</si>
  <si>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</si>
  <si>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</si>
  <si>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</si>
  <si>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</si>
  <si>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</si>
  <si>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</si>
  <si>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</si>
  <si>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</si>
  <si>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</si>
  <si>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</si>
  <si>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</si>
  <si>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</si>
  <si>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</si>
  <si>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</si>
  <si>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</si>
  <si>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</si>
  <si>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</si>
  <si>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</si>
  <si>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</si>
  <si>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</si>
  <si>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</si>
  <si>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</si>
  <si>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</si>
  <si>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</si>
  <si>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</si>
  <si>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</si>
  <si>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</si>
  <si>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</si>
  <si>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</si>
  <si>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</si>
  <si>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</si>
  <si>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</si>
  <si>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</si>
  <si>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</si>
  <si>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</si>
  <si>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</si>
  <si>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</si>
  <si>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</si>
  <si>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</si>
  <si>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</si>
  <si>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</si>
  <si>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</si>
  <si>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</si>
  <si>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</si>
  <si>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</si>
  <si>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</si>
  <si>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</si>
  <si>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</si>
  <si>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</si>
  <si>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</si>
  <si>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</si>
  <si>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</si>
  <si>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</si>
  <si>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</si>
  <si>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</si>
  <si>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</si>
  <si>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</si>
  <si>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</si>
  <si>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</si>
  <si>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</si>
  <si>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</si>
  <si>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</si>
  <si>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</si>
  <si>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</si>
  <si>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</si>
  <si>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</si>
  <si>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</si>
  <si>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</si>
  <si>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</si>
  <si>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</si>
  <si>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</si>
  <si>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</si>
  <si>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</si>
  <si>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</si>
  <si>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</si>
  <si>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</si>
  <si>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</si>
  <si>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</si>
  <si>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</si>
  <si>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</si>
  <si>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</si>
  <si>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</si>
  <si>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</si>
  <si>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</si>
  <si>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</si>
  <si>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</si>
  <si>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</si>
  <si>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</si>
  <si>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</si>
  <si>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</si>
  <si>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</si>
  <si>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</si>
  <si>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</si>
  <si>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</si>
  <si>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</si>
  <si>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</si>
  <si>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</si>
  <si>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</si>
  <si>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</si>
  <si>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</si>
  <si>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</si>
  <si>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</si>
  <si>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</si>
  <si>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</si>
  <si>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</si>
  <si>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</si>
  <si>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</si>
  <si>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</si>
  <si>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</si>
  <si>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</si>
  <si>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</si>
  <si>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</si>
  <si>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</si>
  <si>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</si>
  <si>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</si>
  <si>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</si>
  <si>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</si>
  <si>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</si>
  <si>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</si>
  <si>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</si>
  <si>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</si>
  <si>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</si>
  <si>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</si>
  <si>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</si>
  <si>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</si>
  <si>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</si>
  <si>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</si>
  <si>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</si>
  <si>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</si>
  <si>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</si>
  <si>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</si>
  <si>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</si>
  <si>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</si>
  <si>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</si>
  <si>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</si>
  <si>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</si>
  <si>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</si>
  <si>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</si>
  <si>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</si>
  <si>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</si>
  <si>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</si>
  <si>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</si>
  <si>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</si>
  <si>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</si>
  <si>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</si>
  <si>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</si>
  <si>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</si>
  <si>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</si>
  <si>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</si>
  <si>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</si>
  <si>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</si>
  <si>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</si>
  <si>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</si>
  <si>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</si>
  <si>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</si>
  <si>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</si>
  <si>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</si>
  <si>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</si>
  <si>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</si>
  <si>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</si>
  <si>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</si>
  <si>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</si>
  <si>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</si>
  <si>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</si>
  <si>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</si>
  <si>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</si>
  <si>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</si>
  <si>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</si>
  <si>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</si>
  <si>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</si>
  <si>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</si>
  <si>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</si>
  <si>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</si>
  <si>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</si>
  <si>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</si>
  <si>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</si>
  <si>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</si>
  <si>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</si>
  <si>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</si>
  <si>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</si>
  <si>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</si>
  <si>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</si>
  <si>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</si>
  <si>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</si>
  <si>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</si>
  <si>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</si>
  <si>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</si>
  <si>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</si>
  <si>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</si>
  <si>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</si>
  <si>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</si>
  <si>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</si>
  <si>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</si>
  <si>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</si>
  <si>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</si>
  <si>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</si>
  <si>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</si>
  <si>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</si>
  <si>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</si>
  <si>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</si>
  <si>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</si>
  <si>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</si>
  <si>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</si>
  <si>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</si>
  <si>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</si>
  <si>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</si>
  <si>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</si>
  <si>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</si>
  <si>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</si>
  <si>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</si>
  <si>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</si>
  <si>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</si>
  <si>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</si>
  <si>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</si>
  <si>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</si>
  <si>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</si>
  <si>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</si>
  <si>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</si>
  <si>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</si>
  <si>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</si>
  <si>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</si>
  <si>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</si>
  <si>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</si>
  <si>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</si>
  <si>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</si>
  <si>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</si>
  <si>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</si>
  <si>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</si>
  <si>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</si>
  <si>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</si>
  <si>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</si>
  <si>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</si>
  <si>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</si>
  <si>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</si>
  <si>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</si>
  <si>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</si>
  <si>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</si>
  <si>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</si>
  <si>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</si>
  <si>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</si>
  <si>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</si>
  <si>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</si>
  <si>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</si>
  <si>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</si>
  <si>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</si>
  <si>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</si>
  <si>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</si>
  <si>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</si>
  <si>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</si>
  <si>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</si>
  <si>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</si>
  <si>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</si>
  <si>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</si>
  <si>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</si>
  <si>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</si>
  <si>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</si>
  <si>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</si>
  <si>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</si>
  <si>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</si>
  <si>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</si>
  <si>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</si>
  <si>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</si>
  <si>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</si>
  <si>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</si>
  <si>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</si>
  <si>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</si>
  <si>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</si>
  <si>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</si>
  <si>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</si>
  <si>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</si>
  <si>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</si>
  <si>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</si>
  <si>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</si>
  <si>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</si>
  <si>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</si>
  <si>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</si>
  <si>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</si>
  <si>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</si>
  <si>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</si>
  <si>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</si>
  <si>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</si>
  <si>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</si>
  <si>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</si>
  <si>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</si>
  <si>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</si>
  <si>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</si>
  <si>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</si>
  <si>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</si>
  <si>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</si>
  <si>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</si>
  <si>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</si>
  <si>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</si>
  <si>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</si>
  <si>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</si>
  <si>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</si>
  <si>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</si>
  <si>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</si>
  <si>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</si>
  <si>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</si>
  <si>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</si>
  <si>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</si>
  <si>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</si>
  <si>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</si>
  <si>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</si>
  <si>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</si>
  <si>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</si>
  <si>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</si>
  <si>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</si>
  <si>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</si>
  <si>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</si>
  <si>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</si>
  <si>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</si>
  <si>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</si>
  <si>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</si>
  <si>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</si>
  <si>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</si>
  <si>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</si>
  <si>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</si>
  <si>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</si>
  <si>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</si>
  <si>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</si>
  <si>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</si>
  <si>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</si>
  <si>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</si>
  <si>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</si>
  <si>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</si>
  <si>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</si>
  <si>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</si>
  <si>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</si>
  <si>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</si>
  <si>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</si>
  <si>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</si>
  <si>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</si>
  <si>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</si>
  <si>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</si>
  <si>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</si>
  <si>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</si>
  <si>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</si>
  <si>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</si>
  <si>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</si>
  <si>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</si>
  <si>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</si>
  <si>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</si>
  <si>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</si>
  <si>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</si>
  <si>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</si>
  <si>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</si>
  <si>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</si>
  <si>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</si>
  <si>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</si>
  <si>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</si>
  <si>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</si>
  <si>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</si>
  <si>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</si>
  <si>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</si>
  <si>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</si>
  <si>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</si>
  <si>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</si>
  <si>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</si>
  <si>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</si>
  <si>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</si>
  <si>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</si>
  <si>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</si>
  <si>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</si>
  <si>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</si>
  <si>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</si>
  <si>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</si>
  <si>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</si>
  <si>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</si>
  <si>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</si>
  <si>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</si>
  <si>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</si>
  <si>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</si>
  <si>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</si>
  <si>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</si>
  <si>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</si>
  <si>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</si>
  <si>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</si>
  <si>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</si>
  <si>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</si>
  <si>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</si>
  <si>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</si>
  <si>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</si>
  <si>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</si>
  <si>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</si>
  <si>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</si>
  <si>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</si>
  <si>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</si>
  <si>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</si>
  <si>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</si>
  <si>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</si>
  <si>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</si>
  <si>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</si>
  <si>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</si>
  <si>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</si>
  <si>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</si>
  <si>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</si>
  <si>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</si>
  <si>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</si>
  <si>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</si>
  <si>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</si>
  <si>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</si>
  <si>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</si>
  <si>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</si>
  <si>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</si>
  <si>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</si>
  <si>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</si>
  <si>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</si>
  <si>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</si>
  <si>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</si>
  <si>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</si>
  <si>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</si>
  <si>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</si>
  <si>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</si>
  <si>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</si>
  <si>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</si>
  <si>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</si>
  <si>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</si>
  <si>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</si>
  <si>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</si>
  <si>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</si>
  <si>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</si>
  <si>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</si>
  <si>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</si>
  <si>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</si>
  <si>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</si>
  <si>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</si>
  <si>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</si>
  <si>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</si>
  <si>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</si>
  <si>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</si>
  <si>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</si>
  <si>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</si>
  <si>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</si>
  <si>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</si>
  <si>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</si>
  <si>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</si>
  <si>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</si>
  <si>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</si>
  <si>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</si>
  <si>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</si>
  <si>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</si>
  <si>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</si>
  <si>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</si>
  <si>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</si>
  <si>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</si>
  <si>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</si>
  <si>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</si>
  <si>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</si>
  <si>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</si>
  <si>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</si>
  <si>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</si>
  <si>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</si>
  <si>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</si>
  <si>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</si>
  <si>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</si>
  <si>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</si>
  <si>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</si>
  <si>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</si>
  <si>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</si>
  <si>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</si>
  <si>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</si>
  <si>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</si>
  <si>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</si>
  <si>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</si>
  <si>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</si>
  <si>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</si>
  <si>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</si>
  <si>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</si>
  <si>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</si>
  <si>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</si>
  <si>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</si>
  <si>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</si>
  <si>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</si>
  <si>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</si>
  <si>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</si>
  <si>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</si>
  <si>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</si>
  <si>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</si>
  <si>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</si>
  <si>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</si>
  <si>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</si>
  <si>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</si>
  <si>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</si>
  <si>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</si>
  <si>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</si>
  <si>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</si>
  <si>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</si>
  <si>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</si>
  <si>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</si>
  <si>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</si>
  <si>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</si>
  <si>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</si>
  <si>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</si>
  <si>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</si>
  <si>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</si>
  <si>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</si>
  <si>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</si>
  <si>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</si>
  <si>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</si>
  <si>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</si>
  <si>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</si>
  <si>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</si>
  <si>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</si>
  <si>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</si>
  <si>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</si>
  <si>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</si>
  <si>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</si>
  <si>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</si>
  <si>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</si>
  <si>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</si>
  <si>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</si>
  <si>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</si>
  <si>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</si>
  <si>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</si>
  <si>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</si>
  <si>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</si>
  <si>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</si>
  <si>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</si>
  <si>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</si>
  <si>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</si>
  <si>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</si>
  <si>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</si>
  <si>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</si>
  <si>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</si>
  <si>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</si>
  <si>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</si>
  <si>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</si>
  <si>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</si>
  <si>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</si>
  <si>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</si>
  <si>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</si>
  <si>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</si>
  <si>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</si>
  <si>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</si>
  <si>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</si>
  <si>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</si>
  <si>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</si>
  <si>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</si>
  <si>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</si>
  <si>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</si>
  <si>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</si>
  <si>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</si>
  <si>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</si>
  <si>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</si>
  <si>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</si>
  <si>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</si>
  <si>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</si>
  <si>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</si>
  <si>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</si>
  <si>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</si>
  <si>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</si>
  <si>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</si>
  <si>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</si>
  <si>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</si>
  <si>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</si>
  <si>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</si>
  <si>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</si>
  <si>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</si>
  <si>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</si>
  <si>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</si>
  <si>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</si>
  <si>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</si>
  <si>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</si>
  <si>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</si>
  <si>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</si>
  <si>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</si>
  <si>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</si>
  <si>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</si>
  <si>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</si>
  <si>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</si>
  <si>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</si>
  <si>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</si>
  <si>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</si>
  <si>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</si>
  <si>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</si>
  <si>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</si>
  <si>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</si>
  <si>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</si>
  <si>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</si>
  <si>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</si>
  <si>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</si>
  <si>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</si>
  <si>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</si>
  <si>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</si>
  <si>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</si>
  <si>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</si>
  <si>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</si>
  <si>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</si>
  <si>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</si>
  <si>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</si>
  <si>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</si>
  <si>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</si>
  <si>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</si>
  <si>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</si>
  <si>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</si>
  <si>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</si>
  <si>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</si>
  <si>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</si>
  <si>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</si>
  <si>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</si>
  <si>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</si>
  <si>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</si>
  <si>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</si>
  <si>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</si>
  <si>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</si>
  <si>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</si>
  <si>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</si>
  <si>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</si>
  <si>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</si>
  <si>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</si>
  <si>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</si>
  <si>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</si>
  <si>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</si>
  <si>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</si>
  <si>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</si>
  <si>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</si>
  <si>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</si>
  <si>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</si>
  <si>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</si>
  <si>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</si>
  <si>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</si>
  <si>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</si>
  <si>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</si>
  <si>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</si>
  <si>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</si>
  <si>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</si>
  <si>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</si>
  <si>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</si>
  <si>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</si>
  <si>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</si>
  <si>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</si>
  <si>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</si>
  <si>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</si>
  <si>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</si>
  <si>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</si>
  <si>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</si>
  <si>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</si>
  <si>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</si>
  <si>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</si>
  <si>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</si>
  <si>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</si>
  <si>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</si>
  <si>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</si>
  <si>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</si>
  <si>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</si>
  <si>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</si>
  <si>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</si>
  <si>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</si>
  <si>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</si>
  <si>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</si>
  <si>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</si>
  <si>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</si>
  <si>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</si>
  <si>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</si>
  <si>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</si>
  <si>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</si>
  <si>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</si>
  <si>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</si>
  <si>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</si>
  <si>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</si>
  <si>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</si>
  <si>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</si>
  <si>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</si>
  <si>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</si>
  <si>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</si>
  <si>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</si>
  <si>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</si>
  <si>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</si>
  <si>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</si>
  <si>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</si>
  <si>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</si>
  <si>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</si>
  <si>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</si>
  <si>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</si>
  <si>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</si>
  <si>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</si>
  <si>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</si>
  <si>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</si>
  <si>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</si>
  <si>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</si>
  <si>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</si>
  <si>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</si>
  <si>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</si>
  <si>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</si>
  <si>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</si>
  <si>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</si>
  <si>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</si>
  <si>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</si>
  <si>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</si>
  <si>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</si>
  <si>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</si>
  <si>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</si>
  <si>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</si>
  <si>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</si>
  <si>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</si>
  <si>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</si>
  <si>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</si>
  <si>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</si>
  <si>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</si>
  <si>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</si>
  <si>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</si>
  <si>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</si>
  <si>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</si>
  <si>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</si>
  <si>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</si>
  <si>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</si>
  <si>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</si>
  <si>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</si>
  <si>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</si>
  <si>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</si>
  <si>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</si>
  <si>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</si>
  <si>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</si>
  <si>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</si>
  <si>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</si>
  <si>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</si>
  <si>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</si>
  <si>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</si>
  <si>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</si>
  <si>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</si>
  <si>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</si>
  <si>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</si>
  <si>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</si>
  <si>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</si>
  <si>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</si>
  <si>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</si>
  <si>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</si>
  <si>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</si>
  <si>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</si>
  <si>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</si>
  <si>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</si>
  <si>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</si>
  <si>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</si>
  <si>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</si>
  <si>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</si>
  <si>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</si>
  <si>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</si>
  <si>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</si>
  <si>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</si>
  <si>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</si>
  <si>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</si>
  <si>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</si>
  <si>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</si>
  <si>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</si>
  <si>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</si>
  <si>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</si>
  <si>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</si>
  <si>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</si>
  <si>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</si>
  <si>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</si>
  <si>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</si>
  <si>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</si>
  <si>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</si>
  <si>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</si>
  <si>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</si>
  <si>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</si>
  <si>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</si>
  <si>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</si>
  <si>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</si>
  <si>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</si>
  <si>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</si>
  <si>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</si>
  <si>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</si>
  <si>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</si>
  <si>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</si>
  <si>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</si>
  <si>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</si>
  <si>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</si>
  <si>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</si>
  <si>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</si>
  <si>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</si>
  <si>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</si>
  <si>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</si>
  <si>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</si>
  <si>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</si>
  <si>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</si>
  <si>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</si>
  <si>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</si>
  <si>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</si>
  <si>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</si>
  <si>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</si>
  <si>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</si>
  <si>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</si>
  <si>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</si>
  <si>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</si>
  <si>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</si>
  <si>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</si>
  <si>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</si>
  <si>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</si>
  <si>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</si>
  <si>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</si>
  <si>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</si>
  <si>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</si>
  <si>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</si>
  <si>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</si>
  <si>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</si>
  <si>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</si>
  <si>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</si>
  <si>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</si>
  <si>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</si>
  <si>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</si>
  <si>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</si>
  <si>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</si>
  <si>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</si>
  <si>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</si>
  <si>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</si>
  <si>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</si>
  <si>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</si>
  <si>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</si>
  <si>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</si>
  <si>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</si>
  <si>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</si>
  <si>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</si>
  <si>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</si>
  <si>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</si>
  <si>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</si>
  <si>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</si>
  <si>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</si>
  <si>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</si>
  <si>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</si>
  <si>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</si>
  <si>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</si>
  <si>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</si>
  <si>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</si>
  <si>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</si>
  <si>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</si>
  <si>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</si>
  <si>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</si>
  <si>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</si>
  <si>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</si>
  <si>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</si>
  <si>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</si>
  <si>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</si>
  <si>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</si>
  <si>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</si>
  <si>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</si>
  <si>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</si>
  <si>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</si>
  <si>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</si>
  <si>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</si>
  <si>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</si>
  <si>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</si>
  <si>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</si>
  <si>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</si>
  <si>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</si>
  <si>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</si>
  <si>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</si>
  <si>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</si>
  <si>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</si>
  <si>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</si>
  <si>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</si>
  <si>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</si>
  <si>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</si>
  <si>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</si>
  <si>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</si>
  <si>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</si>
  <si>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</si>
  <si>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</si>
  <si>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</si>
  <si>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</si>
  <si>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</si>
  <si>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</si>
  <si>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</si>
  <si>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</si>
  <si>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</si>
  <si>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</si>
  <si>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</si>
  <si>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</si>
  <si>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</si>
  <si>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</si>
  <si>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</si>
  <si>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</si>
  <si>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</si>
  <si>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</si>
  <si>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</si>
  <si>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</si>
  <si>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</si>
  <si>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</si>
  <si>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</si>
  <si>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</si>
  <si>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</si>
  <si>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</si>
  <si>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</si>
  <si>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</si>
  <si>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</si>
  <si>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</si>
  <si>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</si>
  <si>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</si>
  <si>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</si>
  <si>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</si>
  <si>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</si>
  <si>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</si>
  <si>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</si>
  <si>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</si>
  <si>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</si>
  <si>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</si>
  <si>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</si>
  <si>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</si>
  <si>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</si>
  <si>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</si>
  <si>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</si>
  <si>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</si>
  <si>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</si>
  <si>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</si>
  <si>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</si>
  <si>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</si>
  <si>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</si>
  <si>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</si>
  <si>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</si>
  <si>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</si>
  <si>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</si>
  <si>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</si>
  <si>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</si>
  <si>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</si>
  <si>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</si>
  <si>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</si>
  <si>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</si>
  <si>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</si>
  <si>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</si>
  <si>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</si>
  <si>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</si>
  <si>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</si>
  <si>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</si>
  <si>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</si>
  <si>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</si>
  <si>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</si>
  <si>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</si>
  <si>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</si>
  <si>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</si>
  <si>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</si>
  <si>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</si>
  <si>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</si>
  <si>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</si>
  <si>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</si>
  <si>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</si>
  <si>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</si>
  <si>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</si>
  <si>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</si>
  <si>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</si>
  <si>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</si>
  <si>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</si>
  <si>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</si>
  <si>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</si>
  <si>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</si>
  <si>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</si>
  <si>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</si>
  <si>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</si>
  <si>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</si>
  <si>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</si>
  <si>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</si>
  <si>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</si>
  <si>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</si>
  <si>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</si>
  <si>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</si>
  <si>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</si>
  <si>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</si>
  <si>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</si>
  <si>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</si>
  <si>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</si>
  <si>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</si>
  <si>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</si>
  <si>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</si>
  <si>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</si>
  <si>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</si>
  <si>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</si>
  <si>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</si>
  <si>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</si>
  <si>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</si>
  <si>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</si>
  <si>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</si>
  <si>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</si>
  <si>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</si>
  <si>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</si>
  <si>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</si>
  <si>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</si>
  <si>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</si>
  <si>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</si>
  <si>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</si>
  <si>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</si>
  <si>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</si>
  <si>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</si>
  <si>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</si>
  <si>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</si>
  <si>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</si>
  <si>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</si>
  <si>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</si>
  <si>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</si>
  <si>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</si>
  <si>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</si>
  <si>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</si>
  <si>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</si>
  <si>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</si>
  <si>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</si>
  <si>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</si>
  <si>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</si>
  <si>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</si>
  <si>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</si>
  <si>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</si>
  <si>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</si>
  <si>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</si>
  <si>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</si>
  <si>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</si>
  <si>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</si>
  <si>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</si>
  <si>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</si>
  <si>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</si>
  <si>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</si>
  <si>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</si>
  <si>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</si>
  <si>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</si>
  <si>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</si>
  <si>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</si>
  <si>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</si>
  <si>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</si>
  <si>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</si>
  <si>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</si>
  <si>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</si>
  <si>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</si>
  <si>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</si>
  <si>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</si>
  <si>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</si>
  <si>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</si>
  <si>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</si>
  <si>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</si>
  <si>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</si>
  <si>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</si>
  <si>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</si>
  <si>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</si>
  <si>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</si>
  <si>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</si>
  <si>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</si>
  <si>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</si>
  <si>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</si>
  <si>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</si>
  <si>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</si>
  <si>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</si>
  <si>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</si>
  <si>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</si>
  <si>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</si>
  <si>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</si>
  <si>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</si>
  <si>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</si>
  <si>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</si>
  <si>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</si>
  <si>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</si>
  <si>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</si>
  <si>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</si>
  <si>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</si>
  <si>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</si>
  <si>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</si>
  <si>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</si>
  <si>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</si>
  <si>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</si>
  <si>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</si>
  <si>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</si>
  <si>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</si>
  <si>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</si>
  <si>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</si>
  <si>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</si>
  <si>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</si>
  <si>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</si>
  <si>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</si>
  <si>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</si>
  <si>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</si>
  <si>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</si>
  <si>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</si>
  <si>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</si>
  <si>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</si>
  <si>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</si>
  <si>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</si>
  <si>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</si>
  <si>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</si>
  <si>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</si>
  <si>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</si>
  <si>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</si>
  <si>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</si>
  <si>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</si>
  <si>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</si>
  <si>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</si>
  <si>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</si>
  <si>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</si>
  <si>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</si>
  <si>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</si>
  <si>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</si>
  <si>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</si>
  <si>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</si>
  <si>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</si>
  <si>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</si>
  <si>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</si>
  <si>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</si>
  <si>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</si>
  <si>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</si>
  <si>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</si>
  <si>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</si>
  <si>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</si>
  <si>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</si>
  <si>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</si>
  <si>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</si>
  <si>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</si>
  <si>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</si>
  <si>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</si>
  <si>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</si>
  <si>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</si>
  <si>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</si>
  <si>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</si>
  <si>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</si>
  <si>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</si>
  <si>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</si>
  <si>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</si>
  <si>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</si>
  <si>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</si>
  <si>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</si>
  <si>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</si>
  <si>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</si>
  <si>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</si>
  <si>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</si>
  <si>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</si>
  <si>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</si>
  <si>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</si>
  <si>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</si>
  <si>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</si>
  <si>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</si>
  <si>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</si>
  <si>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</si>
  <si>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</si>
  <si>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</si>
  <si>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</si>
  <si>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</si>
  <si>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</si>
  <si>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</si>
  <si>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</si>
  <si>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</si>
  <si>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</si>
  <si>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</si>
  <si>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</si>
  <si>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</si>
  <si>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</si>
  <si>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</si>
  <si>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</si>
  <si>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</si>
  <si>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</si>
  <si>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</si>
  <si>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</si>
  <si>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</si>
  <si>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</si>
  <si>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</si>
  <si>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</si>
  <si>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</si>
  <si>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</si>
  <si>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</si>
  <si>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</si>
  <si>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</si>
  <si>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</si>
  <si>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</si>
  <si>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</si>
  <si>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</si>
  <si>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</si>
  <si>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</si>
  <si>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</si>
  <si>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</si>
  <si>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</si>
  <si>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</si>
  <si>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</si>
  <si>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</si>
  <si>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</si>
  <si>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</si>
  <si>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</si>
  <si>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</si>
  <si>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</si>
  <si>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</si>
  <si>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</si>
  <si>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</si>
  <si>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</si>
  <si>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</si>
  <si>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</si>
  <si>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</si>
  <si>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</si>
  <si>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</si>
  <si>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</si>
  <si>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</si>
  <si>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</si>
  <si>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</si>
  <si>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</si>
  <si>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</si>
  <si>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</si>
  <si>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</si>
  <si>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</si>
  <si>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</si>
  <si>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</si>
  <si>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</si>
  <si>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</si>
  <si>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</si>
  <si>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</si>
  <si>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</si>
  <si>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</si>
  <si>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</si>
  <si>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</si>
  <si>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</si>
  <si>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</si>
  <si>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</si>
  <si>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</si>
  <si>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</si>
  <si>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</si>
  <si>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</si>
  <si>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</si>
  <si>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</si>
  <si>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</si>
  <si>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</si>
  <si>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</si>
  <si>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</si>
  <si>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</si>
  <si>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</si>
  <si>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</si>
  <si>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</si>
  <si>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</si>
  <si>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</si>
  <si>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</si>
  <si>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</si>
  <si>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</si>
  <si>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</si>
  <si>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</si>
  <si>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</si>
  <si>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</si>
  <si>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</si>
  <si>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</si>
  <si>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</si>
  <si>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</si>
  <si>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</si>
  <si>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</si>
  <si>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</si>
  <si>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</si>
  <si>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</si>
  <si>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</si>
  <si>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</si>
  <si>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</si>
  <si>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</si>
  <si>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</si>
  <si>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</si>
  <si>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</si>
  <si>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</si>
  <si>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</si>
  <si>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</si>
  <si>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</si>
  <si>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</si>
  <si>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</si>
  <si>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</si>
  <si>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</si>
  <si>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</si>
  <si>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</si>
  <si>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</si>
  <si>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</si>
  <si>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</si>
  <si>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</si>
  <si>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</si>
  <si>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</si>
  <si>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</si>
  <si>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</si>
  <si>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</si>
  <si>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</si>
  <si>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</si>
  <si>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</si>
  <si>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</si>
  <si>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</si>
  <si>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</si>
  <si>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</si>
  <si>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</si>
  <si>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</si>
  <si>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</si>
  <si>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</si>
  <si>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</si>
  <si>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</si>
  <si>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</si>
  <si>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</si>
  <si>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</si>
  <si>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</si>
  <si>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</si>
  <si>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</si>
  <si>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</si>
  <si>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</si>
  <si>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</si>
  <si>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</si>
  <si>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</si>
  <si>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</si>
  <si>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</si>
  <si>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</si>
  <si>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</si>
  <si>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</si>
  <si>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</si>
  <si>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</si>
  <si>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</si>
  <si>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</si>
  <si>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</si>
  <si>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</si>
  <si>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</si>
  <si>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</si>
  <si>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</si>
  <si>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</si>
  <si>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</si>
  <si>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</si>
  <si>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</si>
  <si>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</si>
  <si>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</si>
  <si>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</si>
  <si>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</si>
  <si>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</si>
  <si>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</si>
  <si>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</si>
  <si>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</si>
  <si>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</si>
  <si>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</si>
  <si>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</si>
  <si>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</si>
  <si>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</si>
  <si>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</si>
  <si>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</si>
  <si>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</si>
  <si>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</si>
  <si>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</si>
  <si>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</si>
  <si>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</si>
  <si>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</si>
  <si>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</si>
  <si>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</si>
  <si>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</si>
  <si>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</si>
  <si>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</si>
  <si>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</si>
  <si>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</si>
  <si>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</si>
  <si>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</si>
  <si>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</si>
  <si>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</si>
  <si>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</si>
  <si>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</si>
  <si>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</si>
  <si>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</si>
  <si>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</si>
  <si>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</si>
  <si>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</si>
  <si>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</si>
  <si>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</si>
  <si>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</si>
  <si>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</si>
  <si>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</si>
  <si>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</si>
  <si>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</si>
  <si>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</si>
  <si>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</si>
  <si>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</si>
  <si>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</si>
  <si>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</si>
  <si>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</si>
  <si>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</si>
  <si>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</si>
  <si>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</si>
  <si>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</si>
  <si>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</si>
  <si>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</si>
  <si>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</si>
  <si>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</si>
  <si>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</si>
  <si>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</si>
  <si>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</si>
  <si>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</si>
  <si>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</si>
  <si>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</si>
  <si>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</si>
  <si>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</si>
  <si>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</si>
  <si>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</si>
  <si>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</si>
  <si>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</si>
  <si>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</si>
  <si>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</si>
  <si>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</si>
  <si>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</si>
  <si>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</si>
  <si>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</si>
  <si>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</si>
  <si>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</si>
  <si>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</si>
  <si>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</si>
  <si>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</si>
  <si>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</si>
  <si>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</si>
  <si>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</si>
  <si>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</si>
  <si>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</si>
  <si>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</si>
  <si>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</si>
  <si>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</si>
  <si>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</si>
  <si>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</si>
  <si>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</si>
  <si>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</si>
  <si>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</si>
  <si>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</si>
  <si>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</si>
  <si>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</si>
  <si>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</si>
  <si>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</si>
  <si>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</si>
  <si>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</si>
  <si>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</si>
  <si>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</si>
  <si>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</si>
  <si>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</si>
  <si>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</si>
  <si>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</si>
  <si>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</si>
  <si>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</si>
  <si>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</si>
  <si>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</si>
  <si>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</si>
  <si>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</si>
  <si>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</si>
  <si>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</si>
  <si>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</si>
  <si>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</si>
  <si>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</si>
  <si>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</si>
  <si>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</si>
  <si>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</si>
  <si>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</si>
  <si>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</si>
  <si>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</si>
  <si>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</si>
  <si>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</si>
  <si>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</si>
  <si>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</si>
  <si>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</si>
  <si>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</si>
  <si>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</si>
  <si>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</si>
  <si>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</si>
  <si>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</si>
  <si>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</si>
  <si>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</si>
  <si>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</si>
  <si>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</si>
  <si>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</si>
  <si>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</si>
  <si>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</si>
  <si>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</si>
  <si>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</si>
  <si>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</si>
  <si>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</si>
  <si>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</si>
  <si>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</si>
  <si>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</si>
  <si>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</si>
  <si>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</si>
  <si>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</si>
  <si>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</si>
  <si>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</si>
  <si>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</si>
  <si>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</si>
  <si>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</si>
  <si>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</si>
  <si>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</si>
  <si>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</si>
  <si>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</si>
  <si>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</si>
  <si>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</si>
  <si>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</si>
  <si>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</si>
  <si>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</si>
  <si>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</si>
  <si>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</si>
  <si>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</si>
  <si>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</si>
  <si>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</si>
  <si>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</si>
  <si>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</si>
  <si>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</si>
  <si>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</si>
  <si>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</si>
  <si>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</si>
  <si>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</si>
  <si>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</si>
  <si>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</si>
  <si>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</si>
  <si>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</si>
  <si>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</si>
  <si>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</si>
  <si>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</si>
  <si>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</si>
  <si>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</si>
  <si>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</si>
  <si>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</si>
  <si>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</si>
  <si>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</si>
  <si>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</si>
  <si>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</si>
  <si>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</si>
  <si>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</si>
  <si>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</si>
  <si>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</si>
  <si>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</si>
  <si>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</si>
  <si>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</si>
  <si>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</si>
  <si>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</si>
  <si>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</si>
  <si>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</si>
  <si>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</si>
  <si>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</si>
  <si>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</si>
  <si>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</si>
  <si>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</si>
  <si>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</si>
  <si>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</si>
  <si>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</si>
  <si>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</si>
  <si>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</si>
  <si>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</si>
  <si>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</si>
  <si>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</si>
  <si>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</si>
  <si>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</si>
  <si>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</si>
  <si>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</si>
  <si>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</si>
  <si>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</si>
  <si>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</si>
  <si>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</si>
  <si>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</si>
  <si>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</si>
  <si>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</si>
  <si>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</si>
  <si>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</si>
  <si>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</si>
  <si>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</si>
  <si>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</si>
  <si>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</si>
  <si>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</si>
  <si>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</si>
  <si>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</si>
  <si>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</si>
  <si>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</si>
  <si>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</si>
  <si>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</si>
  <si>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</si>
  <si>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</si>
  <si>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</si>
  <si>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</si>
  <si>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</si>
  <si>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</si>
  <si>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</si>
  <si>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</si>
  <si>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</si>
  <si>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</si>
  <si>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</si>
  <si>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</si>
  <si>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</si>
  <si>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</si>
  <si>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</si>
  <si>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</si>
  <si>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</si>
  <si>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</si>
  <si>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</si>
  <si>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</si>
  <si>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</si>
  <si>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</si>
  <si>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</si>
  <si>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</si>
  <si>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</si>
  <si>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</si>
  <si>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</si>
  <si>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</si>
  <si>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</si>
  <si>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</si>
  <si>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</si>
  <si>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</si>
  <si>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</si>
  <si>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</si>
  <si>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</si>
  <si>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</si>
  <si>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</si>
  <si>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</si>
  <si>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</si>
  <si>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</si>
  <si>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</si>
  <si>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</si>
  <si>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</si>
  <si>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</si>
  <si>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</si>
  <si>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</si>
  <si>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</si>
  <si>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</si>
  <si>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</si>
  <si>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</si>
  <si>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</si>
  <si>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</si>
  <si>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</si>
  <si>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</si>
  <si>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</si>
  <si>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</si>
  <si>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</si>
  <si>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</si>
  <si>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</si>
  <si>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</si>
  <si>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</si>
  <si>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</si>
  <si>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</si>
  <si>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</si>
  <si>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</si>
  <si>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</si>
  <si>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</si>
  <si>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</si>
  <si>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</si>
  <si>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</si>
  <si>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</si>
  <si>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</si>
  <si>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</si>
  <si>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</si>
  <si>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</si>
  <si>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</si>
  <si>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</si>
  <si>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</si>
  <si>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</si>
  <si>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</si>
  <si>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</si>
  <si>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</si>
  <si>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</si>
  <si>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</si>
  <si>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</si>
  <si>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</si>
  <si>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</si>
  <si>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</si>
  <si>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</si>
  <si>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</si>
  <si>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</si>
  <si>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</si>
  <si>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</si>
  <si>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</si>
  <si>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</si>
  <si>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</si>
  <si>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</si>
  <si>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</si>
  <si>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</si>
  <si>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</si>
  <si>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</si>
  <si>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</si>
  <si>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</si>
  <si>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</si>
  <si>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</si>
  <si>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</si>
  <si>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</si>
  <si>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</si>
  <si>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</si>
  <si>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</si>
  <si>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</si>
  <si>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</si>
  <si>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</si>
  <si>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</si>
  <si>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</si>
  <si>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</si>
  <si>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</si>
  <si>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</si>
  <si>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</si>
  <si>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</si>
  <si>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</si>
  <si>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</si>
  <si>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</si>
  <si>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</si>
  <si>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</si>
  <si>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</si>
  <si>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</si>
  <si>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</si>
  <si>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</si>
  <si>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</si>
  <si>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</si>
  <si>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</si>
  <si>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</si>
  <si>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</si>
  <si>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</si>
  <si>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</si>
  <si>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</si>
  <si>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</si>
  <si>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</si>
  <si>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</si>
  <si>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</si>
  <si>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</si>
  <si>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</si>
  <si>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</si>
  <si>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</si>
  <si>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</si>
  <si>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</si>
  <si>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</si>
  <si>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</si>
  <si>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</si>
  <si>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</si>
  <si>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</si>
  <si>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</si>
  <si>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</si>
  <si>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</si>
  <si>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</si>
  <si>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</si>
  <si>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</si>
  <si>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</si>
  <si>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</si>
  <si>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</si>
  <si>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</si>
  <si>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</si>
  <si>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</si>
  <si>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</si>
  <si>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</si>
  <si>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</si>
  <si>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</si>
  <si>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</si>
  <si>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</si>
  <si>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</si>
  <si>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</si>
  <si>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</si>
  <si>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</si>
  <si>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</si>
  <si>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</si>
  <si>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</si>
  <si>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</si>
  <si>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</si>
  <si>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</si>
  <si>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</si>
  <si>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</si>
  <si>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</si>
  <si>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</si>
  <si>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</si>
  <si>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</si>
  <si>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</si>
  <si>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</si>
  <si>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</si>
  <si>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</si>
  <si>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</si>
  <si>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</si>
  <si>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</si>
  <si>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</si>
  <si>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</si>
  <si>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</si>
  <si>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</si>
  <si>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</si>
  <si>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</si>
  <si>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</si>
  <si>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</si>
  <si>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</si>
  <si>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</si>
  <si>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</si>
  <si>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</si>
  <si>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</si>
  <si>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</si>
  <si>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</si>
  <si>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</si>
  <si>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</si>
  <si>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</si>
  <si>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</si>
  <si>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</si>
  <si>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</si>
  <si>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</si>
  <si>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</si>
  <si>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</si>
  <si>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</si>
  <si>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</si>
  <si>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</si>
  <si>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</si>
  <si>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</si>
  <si>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</si>
  <si>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</si>
  <si>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</si>
  <si>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</si>
  <si>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</si>
  <si>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</si>
  <si>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</si>
  <si>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</si>
  <si>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</si>
  <si>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</si>
  <si>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</si>
  <si>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</si>
  <si>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</si>
  <si>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</si>
  <si>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</si>
  <si>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</si>
  <si>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</si>
  <si>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</si>
  <si>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</si>
  <si>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</si>
  <si>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</si>
  <si>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</si>
  <si>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</si>
  <si>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</si>
  <si>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</si>
  <si>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</si>
  <si>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</si>
  <si>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</si>
  <si>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</si>
  <si>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</si>
  <si>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</si>
  <si>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</si>
  <si>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</si>
  <si>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</si>
  <si>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</si>
  <si>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</si>
  <si>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</si>
  <si>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</si>
  <si>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</si>
  <si>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</si>
  <si>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</si>
  <si>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</si>
  <si>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</si>
  <si>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</si>
  <si>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</si>
  <si>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</si>
  <si>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</si>
  <si>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</si>
  <si>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</si>
  <si>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</si>
  <si>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</si>
  <si>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</si>
  <si>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</si>
  <si>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</si>
  <si>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</si>
  <si>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</si>
  <si>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</si>
  <si>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</si>
  <si>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</si>
  <si>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</si>
  <si>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</si>
  <si>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</si>
  <si>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</si>
  <si>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</si>
  <si>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</si>
  <si>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</si>
  <si>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</si>
  <si>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</si>
  <si>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</si>
  <si>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</si>
  <si>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</si>
  <si>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</si>
  <si>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</si>
  <si>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</si>
  <si>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</si>
  <si>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</si>
  <si>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</si>
  <si>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</si>
  <si>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</si>
  <si>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</si>
  <si>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</si>
  <si>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</si>
  <si>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</si>
  <si>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</si>
  <si>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</si>
  <si>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</si>
  <si>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</si>
  <si>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</si>
  <si>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</si>
  <si>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</si>
  <si>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</si>
  <si>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</si>
  <si>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</si>
  <si>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</si>
  <si>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</si>
  <si>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</si>
  <si>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</si>
  <si>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</si>
  <si>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</si>
  <si>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</si>
  <si>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</si>
  <si>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</si>
  <si>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</si>
  <si>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</si>
  <si>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</si>
  <si>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</si>
  <si>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</si>
  <si>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</si>
  <si>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</si>
  <si>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</si>
  <si>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</si>
  <si>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</si>
  <si>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</si>
  <si>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</si>
  <si>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</si>
  <si>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</si>
  <si>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</si>
  <si>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</si>
  <si>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</si>
  <si>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</si>
  <si>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</si>
  <si>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</si>
  <si>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</si>
  <si>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</si>
  <si>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</si>
  <si>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</si>
  <si>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</si>
  <si>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</si>
  <si>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</si>
  <si>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</si>
  <si>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</si>
  <si>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</si>
  <si>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</si>
  <si>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</si>
  <si>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</si>
  <si>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</si>
  <si>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</si>
  <si>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</si>
  <si>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</si>
  <si>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</si>
  <si>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</si>
  <si>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</si>
  <si>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</si>
  <si>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</si>
  <si>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</si>
  <si>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</si>
  <si>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</si>
  <si>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</si>
  <si>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</si>
  <si>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</si>
  <si>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</si>
  <si>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</si>
  <si>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</si>
  <si>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</si>
  <si>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</si>
  <si>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</si>
  <si>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</si>
  <si>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</si>
  <si>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</si>
  <si>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</si>
  <si>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</si>
  <si>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</si>
  <si>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</si>
  <si>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</si>
  <si>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</si>
  <si>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</si>
  <si>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</si>
  <si>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</si>
  <si>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</si>
  <si>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</si>
  <si>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</si>
  <si>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</si>
  <si>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</si>
  <si>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</si>
  <si>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</si>
  <si>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</si>
  <si>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</si>
  <si>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</si>
  <si>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</si>
  <si>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</si>
  <si>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</si>
  <si>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</si>
  <si>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</si>
  <si>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</si>
  <si>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</si>
  <si>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</si>
  <si>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</si>
  <si>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</si>
  <si>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</si>
  <si>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</si>
  <si>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</si>
  <si>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</si>
  <si>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</si>
  <si>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</si>
  <si>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</si>
  <si>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</si>
  <si>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</si>
  <si>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</si>
  <si>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</si>
  <si>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</si>
  <si>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</si>
  <si>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</si>
  <si>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</si>
  <si>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</si>
  <si>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</si>
  <si>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</si>
  <si>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</si>
  <si>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</si>
  <si>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</si>
  <si>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</si>
  <si>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</si>
  <si>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</si>
  <si>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</si>
  <si>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</si>
  <si>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</si>
  <si>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</si>
  <si>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</si>
  <si>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</si>
  <si>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</si>
  <si>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</si>
  <si>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</si>
  <si>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</si>
  <si>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</si>
  <si>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</si>
  <si>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</si>
  <si>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</si>
  <si>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</si>
  <si>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</si>
  <si>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</si>
  <si>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</si>
  <si>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</si>
  <si>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</si>
  <si>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</si>
  <si>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</si>
  <si>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</si>
  <si>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</si>
  <si>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</si>
  <si>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</si>
  <si>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</si>
  <si>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</si>
  <si>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</si>
  <si>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</si>
  <si>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</si>
  <si>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</si>
  <si>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</si>
  <si>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</si>
  <si>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</si>
  <si>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</si>
  <si>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</si>
  <si>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</si>
  <si>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</si>
  <si>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</si>
  <si>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</si>
  <si>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</si>
  <si>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</si>
  <si>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</si>
  <si>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</si>
  <si>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</si>
  <si>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</si>
  <si>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</si>
  <si>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</si>
  <si>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</si>
  <si>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</si>
  <si>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</si>
  <si>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</si>
  <si>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</si>
  <si>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</si>
  <si>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</si>
  <si>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</si>
  <si>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</si>
  <si>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</si>
  <si>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</si>
  <si>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</si>
  <si>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</si>
  <si>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</si>
  <si>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</si>
  <si>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</si>
  <si>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</si>
  <si>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</si>
  <si>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</si>
  <si>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</si>
  <si>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</si>
  <si>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</si>
  <si>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</si>
  <si>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</si>
  <si>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</si>
  <si>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</si>
  <si>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</si>
  <si>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</si>
  <si>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</si>
  <si>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</si>
  <si>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</si>
  <si>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</si>
  <si>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</si>
  <si>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</si>
  <si>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</si>
  <si>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</si>
  <si>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</si>
  <si>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</si>
  <si>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</si>
  <si>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</si>
  <si>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</si>
  <si>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</si>
  <si>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</si>
  <si>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</si>
  <si>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</si>
  <si>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</si>
  <si>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</si>
  <si>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</si>
  <si>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</si>
  <si>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</si>
  <si>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</si>
  <si>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</si>
  <si>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</si>
  <si>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</si>
  <si>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</si>
  <si>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</si>
  <si>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</si>
  <si>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</si>
  <si>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</si>
  <si>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</si>
  <si>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</si>
  <si>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</si>
  <si>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</si>
  <si>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</si>
  <si>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</si>
  <si>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</si>
  <si>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</si>
  <si>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</si>
  <si>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</si>
  <si>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</si>
  <si>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</si>
  <si>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</si>
  <si>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</si>
  <si>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</si>
  <si>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</si>
  <si>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</si>
  <si>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</si>
  <si>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</si>
  <si>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</si>
  <si>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</si>
  <si>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</si>
  <si>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</si>
  <si>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</si>
  <si>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</si>
  <si>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</si>
  <si>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</si>
  <si>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</si>
  <si>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</si>
  <si>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</si>
  <si>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</si>
  <si>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</si>
  <si>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</si>
  <si>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</si>
  <si>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</si>
  <si>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</si>
  <si>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</si>
  <si>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</si>
  <si>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</si>
  <si>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</si>
  <si>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</si>
  <si>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</si>
  <si>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</si>
  <si>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</si>
  <si>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</si>
  <si>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</si>
  <si>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</si>
  <si>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</si>
  <si>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</si>
  <si>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</si>
  <si>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</si>
  <si>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</si>
  <si>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</si>
  <si>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</si>
  <si>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</si>
  <si>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</si>
  <si>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</si>
  <si>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</si>
  <si>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</si>
  <si>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</si>
  <si>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</si>
  <si>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</si>
  <si>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</si>
  <si>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</si>
  <si>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</si>
  <si>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</si>
  <si>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</si>
  <si>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</si>
  <si>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</si>
  <si>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</si>
  <si>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</si>
  <si>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</si>
  <si>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</si>
  <si>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</si>
  <si>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</si>
  <si>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</si>
  <si>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</si>
  <si>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</si>
  <si>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</si>
  <si>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</si>
  <si>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</si>
  <si>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</si>
  <si>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</si>
  <si>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</si>
  <si>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</si>
  <si>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</si>
  <si>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</si>
  <si>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</si>
  <si>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</si>
  <si>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</si>
  <si>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</si>
  <si>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</si>
  <si>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</si>
  <si>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</si>
  <si>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</si>
  <si>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</si>
  <si>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</si>
  <si>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</si>
  <si>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</si>
  <si>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</si>
  <si>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</si>
  <si>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</si>
  <si>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</si>
  <si>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</si>
  <si>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</si>
  <si>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</si>
  <si>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</si>
  <si>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</si>
  <si>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</si>
  <si>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</si>
  <si>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</si>
  <si>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</si>
  <si>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</si>
  <si>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</si>
  <si>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</si>
  <si>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</si>
  <si>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</si>
  <si>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</si>
  <si>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</si>
  <si>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</si>
  <si>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</si>
  <si>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</si>
  <si>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</si>
  <si>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</si>
  <si>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</si>
  <si>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</si>
  <si>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</si>
  <si>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</si>
  <si>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</si>
  <si>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</si>
  <si>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</si>
  <si>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</si>
  <si>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</si>
  <si>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</si>
  <si>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</si>
  <si>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</si>
  <si>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</si>
  <si>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</si>
  <si>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</si>
  <si>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</si>
  <si>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</si>
  <si>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</si>
  <si>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</si>
  <si>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</si>
  <si>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</si>
  <si>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</si>
  <si>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</si>
  <si>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</si>
  <si>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</si>
  <si>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</si>
  <si>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</si>
  <si>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</si>
  <si>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</si>
  <si>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</si>
  <si>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</si>
  <si>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</si>
  <si>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</si>
  <si>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</si>
  <si>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</si>
  <si>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</si>
  <si>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</si>
  <si>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</si>
  <si>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</si>
  <si>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</si>
  <si>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</si>
  <si>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</si>
  <si>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</si>
  <si>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</si>
  <si>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</si>
  <si>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</si>
  <si>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</si>
  <si>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</si>
  <si>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</si>
  <si>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</si>
  <si>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</si>
  <si>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</si>
  <si>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</si>
  <si>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</si>
  <si>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</si>
  <si>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</si>
  <si>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</si>
  <si>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</si>
  <si>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</si>
  <si>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</si>
  <si>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</si>
  <si>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</si>
  <si>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</si>
  <si>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</si>
  <si>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</si>
  <si>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</si>
  <si>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</si>
  <si>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</si>
  <si>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</si>
  <si>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</si>
  <si>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</si>
  <si>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</si>
  <si>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</si>
  <si>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</si>
  <si>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</si>
  <si>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</si>
  <si>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</si>
  <si>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</si>
  <si>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</si>
  <si>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</si>
  <si>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</si>
  <si>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</si>
  <si>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</si>
  <si>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</si>
  <si>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</si>
  <si>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</si>
  <si>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</si>
  <si>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</si>
  <si>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</si>
  <si>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</si>
  <si>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</si>
  <si>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</si>
  <si>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</si>
  <si>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</si>
  <si>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</si>
  <si>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</si>
  <si>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</si>
  <si>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</si>
  <si>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</si>
  <si>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</si>
  <si>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</si>
  <si>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</si>
  <si>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</si>
  <si>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</si>
  <si>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</si>
  <si>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</si>
  <si>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</si>
  <si>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</si>
  <si>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</si>
  <si>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</si>
  <si>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</si>
  <si>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</si>
  <si>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</si>
  <si>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</si>
  <si>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</si>
  <si>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</si>
  <si>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</si>
  <si>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</si>
  <si>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</si>
  <si>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</si>
  <si>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</si>
  <si>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</si>
  <si>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</si>
  <si>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</si>
  <si>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</si>
  <si>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</si>
  <si>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</si>
  <si>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</si>
  <si>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</si>
  <si>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</si>
  <si>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</si>
  <si>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</si>
  <si>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</si>
  <si>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</si>
  <si>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</si>
  <si>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</si>
  <si>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</si>
  <si>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</si>
  <si>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</si>
  <si>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</si>
  <si>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</si>
  <si>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</si>
  <si>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</si>
  <si>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</si>
  <si>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</si>
  <si>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</si>
  <si>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</si>
  <si>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</si>
  <si>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</si>
  <si>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</si>
  <si>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</si>
  <si>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</si>
  <si>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</si>
  <si>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</si>
  <si>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</si>
  <si>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</si>
  <si>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</si>
  <si>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</si>
  <si>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</si>
  <si>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</si>
  <si>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</si>
  <si>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</si>
  <si>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</si>
  <si>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</si>
  <si>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</si>
  <si>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</si>
  <si>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</si>
  <si>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</si>
  <si>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</si>
  <si>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</si>
  <si>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</si>
  <si>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</si>
  <si>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</si>
  <si>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</si>
  <si>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</si>
  <si>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</si>
  <si>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</si>
  <si>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</si>
  <si>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</si>
  <si>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</si>
  <si>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</si>
  <si>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</si>
  <si>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</si>
  <si>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</si>
  <si>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</si>
  <si>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</si>
  <si>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</si>
  <si>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</si>
  <si>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</si>
  <si>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</si>
  <si>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</si>
  <si>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</si>
  <si>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</si>
  <si>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</si>
  <si>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</si>
  <si>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</si>
  <si>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</si>
  <si>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</si>
  <si>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</si>
  <si>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</si>
  <si>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</si>
  <si>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</si>
  <si>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</si>
  <si>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</si>
  <si>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</si>
  <si>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</si>
  <si>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</si>
  <si>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</si>
  <si>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</si>
  <si>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</si>
  <si>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</si>
  <si>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</si>
  <si>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</si>
  <si>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</si>
  <si>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</si>
  <si>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</si>
  <si>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</si>
  <si>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</si>
  <si>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</si>
  <si>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</si>
  <si>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</si>
  <si>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</si>
  <si>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</si>
  <si>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</si>
  <si>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</si>
  <si>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</si>
  <si>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</si>
  <si>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</si>
  <si>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</si>
  <si>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</si>
  <si>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</si>
  <si>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</si>
  <si>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</si>
  <si>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</si>
  <si>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</si>
  <si>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</si>
  <si>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</si>
  <si>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</si>
  <si>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</si>
  <si>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</si>
  <si>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</si>
  <si>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</si>
  <si>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</si>
  <si>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</si>
  <si>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</si>
  <si>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</si>
  <si>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</si>
  <si>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</si>
  <si>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</si>
  <si>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</si>
  <si>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</si>
  <si>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</si>
  <si>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</si>
  <si>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</si>
  <si>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</si>
  <si>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</si>
  <si>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</si>
  <si>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</si>
  <si>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</si>
  <si>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</si>
  <si>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</si>
  <si>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</si>
  <si>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</si>
  <si>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</si>
  <si>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</si>
  <si>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</si>
  <si>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</si>
  <si>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</si>
  <si>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</si>
  <si>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</si>
  <si>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</si>
  <si>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</si>
  <si>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</si>
  <si>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</si>
  <si>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</si>
  <si>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</si>
  <si>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</si>
  <si>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</si>
  <si>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</si>
  <si>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</si>
  <si>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</si>
  <si>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</si>
  <si>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</si>
  <si>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</si>
  <si>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</si>
  <si>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</si>
  <si>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</si>
  <si>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</si>
  <si>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</si>
  <si>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</si>
  <si>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</si>
  <si>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</si>
  <si>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</si>
  <si>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</si>
  <si>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</si>
  <si>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</si>
  <si>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</si>
  <si>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</si>
  <si>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</si>
  <si>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</si>
  <si>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</si>
  <si>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</si>
  <si>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</si>
  <si>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</si>
  <si>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</si>
  <si>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</si>
  <si>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</si>
  <si>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</si>
  <si>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</si>
  <si>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</si>
  <si>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</si>
  <si>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</si>
  <si>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</si>
  <si>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</si>
  <si>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</si>
  <si>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</si>
  <si>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</si>
  <si>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</si>
  <si>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</si>
  <si>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</si>
  <si>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</si>
  <si>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</si>
  <si>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</si>
  <si>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</si>
  <si>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</si>
  <si>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</si>
  <si>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</si>
  <si>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</si>
  <si>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</si>
  <si>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</si>
  <si>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</si>
  <si>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</si>
  <si>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</si>
  <si>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</si>
  <si>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</si>
  <si>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</si>
  <si>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</si>
  <si>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</si>
  <si>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</si>
  <si>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</si>
  <si>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</si>
  <si>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</si>
  <si>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</si>
  <si>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</si>
  <si>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</si>
  <si>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</si>
  <si>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</si>
  <si>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</si>
  <si>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</si>
  <si>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</si>
  <si>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</si>
  <si>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</si>
  <si>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</si>
  <si>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</si>
  <si>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</si>
  <si>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</si>
  <si>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</si>
  <si>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</si>
  <si>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</si>
  <si>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</si>
  <si>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</si>
  <si>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</si>
  <si>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</si>
  <si>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</si>
  <si>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</si>
  <si>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</si>
  <si>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</si>
  <si>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</si>
  <si>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</si>
  <si>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</si>
  <si>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</si>
  <si>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</si>
  <si>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</si>
  <si>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</si>
  <si>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</si>
  <si>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</si>
  <si>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</si>
  <si>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</si>
  <si>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</si>
  <si>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</si>
  <si>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</si>
  <si>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</si>
  <si>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</si>
  <si>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</si>
  <si>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</si>
  <si>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</si>
  <si>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</si>
  <si>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</si>
  <si>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</si>
  <si>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</si>
  <si>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</si>
  <si>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</si>
  <si>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</si>
  <si>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</si>
  <si>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</si>
  <si>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</si>
  <si>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</si>
  <si>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</si>
  <si>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</si>
  <si>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</si>
  <si>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</si>
  <si>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</si>
  <si>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</si>
  <si>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</si>
  <si>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</si>
  <si>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</si>
  <si>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</si>
  <si>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</si>
  <si>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</si>
  <si>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</si>
  <si>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</si>
  <si>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</si>
  <si>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</si>
  <si>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</si>
  <si>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</si>
  <si>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</si>
  <si>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</si>
  <si>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</si>
  <si>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</si>
  <si>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</si>
  <si>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</si>
  <si>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</si>
  <si>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</si>
  <si>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</si>
  <si>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</si>
  <si>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</si>
  <si>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</si>
  <si>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</si>
  <si>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</si>
  <si>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</si>
  <si>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</si>
  <si>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</si>
  <si>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</si>
  <si>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</si>
  <si>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</si>
  <si>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</si>
  <si>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</si>
  <si>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</si>
  <si>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</si>
  <si>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</si>
  <si>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</si>
  <si>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</si>
  <si>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</si>
  <si>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</si>
  <si>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</si>
  <si>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</si>
  <si>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</si>
  <si>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</si>
  <si>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</si>
  <si>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</si>
  <si>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</si>
  <si>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</si>
  <si>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</si>
  <si>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</si>
  <si>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</si>
  <si>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</si>
  <si>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</si>
  <si>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</si>
  <si>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</si>
  <si>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</si>
  <si>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</si>
  <si>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</si>
  <si>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</si>
  <si>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</si>
  <si>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</si>
  <si>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</si>
  <si>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</si>
  <si>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</si>
  <si>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</si>
  <si>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</si>
  <si>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</si>
  <si>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</si>
  <si>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</si>
  <si>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</si>
  <si>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</si>
  <si>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</si>
  <si>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</si>
  <si>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</si>
  <si>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</si>
  <si>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</si>
  <si>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</si>
  <si>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</si>
  <si>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</si>
  <si>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</si>
  <si>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</si>
  <si>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</si>
  <si>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</si>
  <si>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</si>
  <si>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</si>
  <si>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</si>
  <si>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</si>
  <si>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</si>
  <si>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</si>
  <si>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</si>
  <si>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</si>
  <si>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</si>
  <si>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</si>
  <si>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</si>
  <si>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</si>
  <si>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</si>
  <si>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</si>
  <si>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</si>
  <si>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</si>
  <si>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</si>
  <si>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</si>
  <si>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</si>
  <si>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</si>
  <si>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</si>
  <si>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</si>
  <si>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</si>
  <si>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</si>
  <si>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</si>
  <si>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</si>
  <si>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</si>
  <si>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</si>
  <si>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</si>
  <si>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</si>
  <si>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</si>
  <si>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</si>
  <si>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</si>
  <si>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</si>
  <si>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</si>
  <si>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</si>
  <si>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</si>
  <si>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</si>
  <si>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</si>
  <si>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</si>
  <si>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</si>
  <si>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</si>
  <si>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</si>
  <si>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</si>
  <si>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</si>
  <si>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</si>
  <si>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</si>
  <si>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</si>
  <si>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</si>
  <si>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</si>
  <si>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</si>
  <si>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</si>
  <si>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</si>
  <si>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</si>
  <si>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</si>
  <si>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</si>
  <si>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</si>
  <si>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</si>
  <si>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</si>
  <si>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</si>
  <si>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</si>
  <si>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</si>
  <si>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</si>
  <si>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</si>
  <si>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</si>
  <si>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</si>
  <si>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</si>
  <si>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</si>
  <si>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</si>
  <si>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</si>
  <si>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</si>
  <si>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</si>
  <si>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</si>
  <si>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</si>
  <si>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</si>
  <si>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</si>
  <si>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</si>
  <si>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</si>
  <si>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</si>
  <si>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</si>
  <si>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</si>
  <si>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</si>
  <si>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</si>
  <si>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</si>
  <si>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</si>
  <si>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</si>
  <si>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</si>
  <si>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</si>
  <si>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</si>
  <si>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</si>
  <si>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</si>
  <si>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</si>
  <si>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</si>
  <si>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</si>
  <si>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</si>
  <si>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</si>
  <si>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</si>
  <si>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</si>
  <si>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</si>
  <si>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</si>
  <si>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</si>
  <si>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</si>
  <si>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</si>
  <si>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</si>
  <si>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</si>
  <si>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</si>
  <si>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</si>
  <si>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</si>
  <si>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</si>
  <si>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</si>
  <si>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</si>
  <si>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</si>
  <si>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</si>
  <si>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</si>
  <si>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</si>
  <si>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</si>
  <si>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</si>
  <si>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</si>
  <si>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</si>
  <si>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</si>
  <si>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</si>
  <si>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</si>
  <si>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</si>
  <si>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</si>
  <si>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</si>
  <si>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</si>
  <si>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</si>
  <si>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</si>
  <si>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</si>
  <si>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</si>
  <si>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</si>
  <si>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</si>
  <si>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</si>
  <si>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</si>
  <si>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</si>
  <si>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</si>
  <si>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</si>
  <si>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</si>
  <si>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</si>
  <si>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</si>
  <si>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</si>
  <si>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</si>
  <si>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</si>
  <si>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</si>
  <si>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</si>
  <si>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</si>
  <si>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</si>
  <si>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</si>
  <si>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</si>
  <si>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</si>
  <si>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</si>
  <si>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</si>
  <si>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</si>
  <si>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</si>
  <si>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</si>
  <si>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</si>
  <si>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</si>
  <si>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</si>
  <si>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</si>
  <si>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</si>
  <si>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</si>
  <si>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</si>
  <si>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</si>
  <si>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</si>
  <si>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</si>
  <si>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</si>
  <si>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</si>
  <si>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</si>
  <si>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</si>
  <si>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</si>
  <si>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</si>
  <si>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</si>
  <si>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</si>
  <si>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</si>
  <si>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</si>
  <si>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</si>
  <si>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</si>
  <si>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</si>
  <si>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</si>
  <si>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</si>
  <si>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</si>
  <si>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</si>
  <si>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</si>
  <si>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</si>
  <si>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</si>
  <si>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</si>
  <si>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</si>
  <si>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</si>
  <si>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</si>
  <si>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</si>
  <si>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</si>
  <si>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</si>
  <si>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</si>
  <si>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</si>
  <si>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</si>
  <si>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</si>
  <si>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</si>
  <si>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</si>
  <si>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</si>
  <si>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</si>
  <si>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</si>
  <si>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</si>
  <si>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</si>
  <si>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</si>
  <si>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</si>
  <si>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</si>
  <si>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</si>
  <si>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</si>
  <si>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</si>
  <si>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</si>
  <si>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</si>
  <si>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</si>
  <si>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</si>
  <si>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</si>
  <si>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</si>
  <si>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</si>
  <si>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</si>
  <si>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</si>
  <si>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</si>
  <si>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</si>
  <si>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</si>
  <si>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</si>
  <si>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</si>
  <si>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</si>
  <si>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</si>
  <si>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</si>
  <si>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</si>
  <si>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</si>
  <si>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</si>
  <si>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</si>
  <si>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</si>
  <si>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</si>
  <si>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</si>
  <si>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</si>
  <si>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</si>
  <si>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</si>
  <si>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</si>
  <si>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</si>
  <si>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</si>
  <si>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</si>
  <si>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</si>
  <si>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</si>
  <si>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</si>
  <si>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</si>
  <si>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</si>
  <si>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</si>
  <si>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</si>
  <si>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</si>
  <si>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</si>
  <si>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</si>
  <si>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</si>
  <si>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</si>
  <si>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</si>
  <si>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</si>
  <si>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</si>
  <si>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</si>
  <si>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</si>
  <si>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</si>
  <si>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</si>
  <si>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</si>
  <si>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</si>
  <si>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</si>
  <si>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</si>
  <si>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</si>
  <si>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</si>
  <si>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</si>
  <si>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</si>
  <si>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</si>
  <si>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</si>
  <si>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</si>
  <si>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</si>
  <si>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</si>
  <si>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</si>
  <si>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</si>
  <si>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</si>
  <si>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</si>
  <si>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</si>
  <si>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</si>
  <si>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</si>
  <si>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</si>
  <si>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</si>
  <si>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</si>
  <si>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</si>
  <si>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</si>
  <si>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</si>
  <si>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</si>
  <si>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</si>
  <si>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</si>
  <si>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</si>
  <si>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</si>
  <si>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</si>
  <si>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</si>
  <si>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</si>
  <si>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</si>
  <si>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</si>
  <si>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</si>
  <si>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</si>
  <si>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</si>
  <si>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</si>
  <si>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</si>
  <si>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</si>
  <si>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</si>
  <si>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</si>
  <si>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</si>
  <si>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</si>
  <si>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</si>
  <si>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</si>
  <si>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</si>
  <si>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</si>
  <si>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</si>
  <si>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</si>
  <si>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</si>
  <si>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</si>
  <si>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</si>
  <si>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</si>
  <si>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</si>
  <si>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</si>
  <si>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</si>
  <si>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</si>
  <si>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</si>
  <si>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</si>
  <si>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</si>
  <si>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</si>
  <si>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</si>
  <si>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</si>
  <si>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</si>
  <si>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</si>
  <si>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</si>
  <si>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</si>
  <si>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</si>
  <si>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</si>
  <si>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</si>
  <si>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</si>
  <si>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</si>
  <si>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</si>
  <si>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</si>
  <si>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</si>
  <si>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</si>
  <si>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</si>
  <si>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</si>
  <si>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</si>
  <si>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</si>
  <si>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</si>
  <si>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</si>
  <si>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</si>
  <si>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</si>
  <si>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</si>
  <si>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</si>
  <si>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</si>
  <si>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</si>
  <si>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</si>
  <si>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</si>
  <si>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</si>
  <si>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</si>
  <si>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</si>
  <si>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</si>
  <si>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</si>
  <si>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</si>
  <si>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</si>
  <si>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</si>
  <si>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</si>
  <si>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</si>
  <si>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</si>
  <si>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</si>
  <si>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</si>
  <si>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</si>
  <si>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</si>
  <si>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</si>
  <si>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</si>
  <si>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</si>
  <si>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</si>
  <si>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</si>
  <si>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</si>
  <si>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</si>
  <si>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</si>
  <si>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</si>
  <si>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</si>
  <si>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</si>
  <si>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</si>
  <si>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</si>
  <si>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</si>
  <si>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</si>
  <si>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</si>
  <si>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</si>
  <si>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</si>
  <si>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</si>
  <si>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</si>
  <si>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</si>
  <si>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</si>
  <si>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</si>
  <si>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</si>
  <si>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</si>
  <si>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</si>
  <si>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</si>
  <si>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</si>
  <si>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</si>
  <si>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</si>
  <si>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</si>
  <si>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</si>
  <si>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</si>
  <si>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</si>
  <si>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</si>
  <si>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</si>
  <si>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</si>
  <si>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</si>
  <si>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</si>
  <si>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</si>
  <si>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</si>
  <si>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</si>
  <si>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</si>
  <si>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</si>
  <si>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</si>
  <si>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</si>
  <si>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</si>
  <si>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</si>
  <si>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</si>
  <si>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</si>
  <si>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</si>
  <si>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</si>
  <si>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</si>
  <si>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</si>
  <si>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</si>
  <si>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</si>
  <si>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</si>
  <si>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</si>
  <si>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</si>
  <si>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</si>
  <si>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</si>
  <si>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</si>
  <si>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</si>
  <si>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</si>
  <si>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</si>
  <si>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</si>
  <si>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</si>
  <si>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</si>
  <si>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</si>
  <si>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</si>
  <si>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</si>
  <si>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</si>
  <si>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</si>
  <si>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</si>
  <si>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</si>
  <si>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</si>
  <si>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</si>
  <si>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</si>
  <si>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</si>
  <si>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</si>
  <si>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</si>
  <si>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</si>
  <si>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</si>
  <si>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</si>
  <si>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</si>
  <si>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</si>
  <si>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</si>
  <si>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</si>
  <si>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</si>
  <si>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</si>
  <si>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</si>
  <si>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</si>
  <si>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</si>
  <si>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</si>
  <si>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</si>
  <si>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</si>
  <si>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</si>
  <si>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</si>
  <si>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</si>
  <si>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</si>
  <si>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</si>
  <si>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</si>
  <si>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</si>
  <si>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</si>
  <si>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</si>
  <si>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</si>
  <si>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</si>
  <si>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</si>
  <si>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</si>
  <si>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</si>
  <si>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</si>
  <si>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</si>
  <si>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</si>
  <si>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</si>
  <si>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</si>
  <si>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</si>
  <si>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</si>
  <si>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</si>
  <si>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</si>
  <si>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</si>
  <si>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</si>
  <si>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</si>
  <si>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</si>
  <si>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</si>
  <si>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</si>
  <si>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</si>
  <si>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</si>
  <si>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</si>
  <si>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</si>
  <si>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</si>
  <si>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</si>
  <si>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</si>
  <si>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</si>
  <si>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</si>
  <si>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</si>
  <si>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</si>
  <si>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</si>
  <si>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</si>
  <si>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</si>
  <si>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</si>
  <si>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</si>
  <si>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</si>
  <si>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</si>
  <si>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</si>
  <si>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</si>
  <si>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</si>
  <si>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</si>
  <si>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</si>
  <si>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</si>
  <si>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</si>
  <si>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</si>
  <si>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</si>
  <si>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</si>
  <si>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</si>
  <si>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</si>
  <si>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</si>
  <si>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</si>
  <si>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</si>
  <si>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</si>
  <si>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</si>
  <si>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</si>
  <si>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</si>
  <si>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</si>
  <si>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</si>
  <si>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</si>
  <si>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</si>
  <si>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</si>
  <si>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</si>
  <si>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</si>
  <si>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</si>
  <si>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</si>
  <si>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</si>
  <si>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</si>
  <si>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</si>
  <si>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</si>
  <si>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</si>
  <si>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</si>
  <si>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</si>
  <si>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</si>
  <si>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</si>
  <si>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</si>
  <si>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</si>
  <si>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</si>
  <si>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</si>
  <si>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</si>
  <si>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</si>
  <si>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</si>
  <si>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</si>
  <si>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</si>
  <si>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</si>
  <si>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</si>
  <si>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</si>
  <si>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</si>
  <si>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</si>
  <si>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</si>
  <si>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</si>
  <si>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</si>
  <si>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</si>
  <si>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</si>
  <si>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</si>
  <si>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</si>
  <si>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</si>
  <si>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</si>
  <si>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</si>
  <si>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</si>
  <si>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</si>
  <si>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</si>
  <si>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</si>
  <si>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</si>
  <si>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</si>
  <si>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</si>
  <si>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</si>
  <si>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</si>
  <si>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</si>
  <si>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</si>
  <si>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</si>
  <si>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</si>
  <si>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</si>
  <si>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</si>
  <si>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</si>
  <si>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</si>
  <si>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</si>
  <si>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</si>
  <si>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</si>
  <si>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</si>
  <si>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</si>
  <si>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</si>
  <si>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</si>
  <si>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</si>
  <si>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</si>
  <si>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</si>
  <si>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</si>
  <si>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</si>
  <si>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</si>
  <si>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</si>
  <si>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</si>
  <si>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</si>
  <si>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</si>
  <si>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</si>
  <si>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</si>
  <si>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</si>
  <si>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</si>
  <si>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</si>
  <si>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</si>
  <si>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</si>
  <si>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</si>
  <si>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</si>
  <si>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</si>
  <si>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</si>
  <si>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</si>
  <si>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</si>
  <si>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</si>
  <si>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</si>
  <si>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</si>
  <si>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</si>
  <si>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</si>
  <si>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</si>
  <si>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</si>
  <si>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</si>
  <si>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</si>
  <si>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</si>
  <si>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</si>
  <si>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</si>
  <si>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</si>
  <si>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</si>
  <si>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</si>
  <si>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</si>
  <si>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</si>
  <si>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</si>
  <si>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</si>
  <si>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</si>
  <si>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</si>
  <si>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</si>
  <si>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</si>
  <si>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</si>
  <si>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</si>
  <si>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</si>
  <si>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</si>
  <si>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</si>
  <si>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</si>
  <si>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</si>
  <si>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</si>
  <si>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</si>
  <si>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</si>
  <si>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</si>
  <si>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</si>
  <si>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</si>
  <si>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</si>
  <si>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</si>
  <si>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</si>
  <si>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</si>
  <si>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</si>
  <si>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</si>
  <si>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</si>
  <si>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</si>
  <si>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</si>
  <si>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</si>
  <si>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</si>
  <si>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</si>
  <si>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</si>
  <si>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</si>
  <si>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</si>
  <si>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</si>
  <si>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</si>
  <si>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</si>
  <si>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</si>
  <si>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</si>
  <si>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</si>
  <si>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</si>
  <si>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</si>
  <si>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</si>
  <si>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</si>
  <si>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</si>
  <si>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</si>
  <si>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</si>
  <si>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</si>
  <si>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</si>
  <si>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</si>
  <si>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</si>
  <si>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</si>
  <si>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</si>
  <si>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</si>
  <si>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</si>
  <si>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</si>
  <si>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</si>
  <si>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</si>
  <si>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</si>
  <si>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</si>
  <si>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</si>
  <si>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</si>
  <si>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</si>
  <si>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</si>
  <si>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</si>
  <si>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</si>
  <si>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</si>
  <si>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</si>
  <si>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</si>
  <si>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</si>
  <si>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</si>
  <si>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</si>
  <si>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</si>
  <si>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</si>
  <si>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</si>
  <si>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</si>
  <si>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</si>
  <si>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</si>
  <si>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</si>
  <si>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</si>
  <si>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</si>
  <si>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</si>
  <si>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</si>
  <si>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</si>
  <si>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</si>
  <si>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</si>
  <si>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</si>
  <si>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</si>
  <si>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</si>
  <si>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</si>
  <si>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</si>
  <si>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</si>
  <si>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</si>
  <si>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</si>
  <si>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</si>
  <si>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</si>
  <si>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</si>
  <si>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</si>
  <si>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</si>
  <si>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</si>
  <si>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</si>
  <si>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</si>
  <si>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</si>
  <si>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</si>
  <si>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</si>
  <si>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</si>
  <si>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</si>
  <si>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</si>
  <si>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</si>
  <si>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</si>
  <si>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</si>
  <si>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</si>
  <si>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</si>
  <si>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</si>
  <si>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</si>
  <si>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</si>
  <si>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</si>
  <si>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</si>
  <si>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</si>
  <si>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</si>
  <si>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</si>
  <si>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</si>
  <si>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</si>
  <si>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</si>
  <si>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</si>
  <si>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</si>
  <si>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</si>
  <si>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</si>
  <si>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</si>
  <si>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</si>
  <si>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</si>
  <si>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</si>
  <si>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</si>
  <si>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</si>
  <si>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</si>
  <si>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</si>
  <si>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</si>
  <si>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</si>
  <si>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</si>
  <si>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</si>
  <si>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</si>
  <si>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</si>
  <si>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</si>
  <si>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</si>
  <si>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</si>
  <si>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</si>
  <si>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</si>
  <si>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</si>
  <si>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</si>
  <si>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</si>
  <si>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</si>
  <si>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</si>
  <si>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</si>
  <si>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</si>
  <si>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</si>
  <si>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</si>
  <si>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</si>
  <si>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</si>
  <si>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</si>
  <si>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</si>
  <si>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</si>
  <si>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</si>
  <si>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</si>
  <si>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</si>
  <si>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</si>
  <si>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</si>
  <si>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</si>
  <si>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</si>
  <si>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</si>
  <si>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</si>
  <si>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</si>
  <si>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</si>
  <si>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</si>
  <si>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</si>
  <si>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</si>
  <si>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</si>
  <si>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</si>
  <si>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</si>
  <si>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</si>
  <si>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</si>
  <si>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</si>
  <si>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</si>
  <si>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</si>
  <si>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</si>
  <si>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</si>
  <si>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</si>
  <si>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</si>
  <si>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</si>
  <si>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</si>
  <si>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</si>
  <si>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</si>
  <si>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</si>
  <si>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</si>
  <si>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</si>
  <si>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</si>
  <si>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</si>
  <si>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</si>
  <si>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</si>
  <si>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</si>
  <si>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</si>
  <si>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</si>
  <si>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</si>
  <si>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</si>
  <si>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</si>
  <si>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</si>
  <si>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</si>
  <si>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</si>
  <si>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</si>
  <si>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</si>
  <si>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</si>
  <si>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</si>
  <si>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</si>
  <si>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</si>
  <si>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</si>
  <si>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</si>
  <si>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</si>
  <si>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</si>
  <si>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</si>
  <si>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</si>
  <si>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</si>
  <si>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</si>
  <si>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</si>
  <si>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</si>
  <si>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</si>
  <si>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</si>
  <si>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</si>
  <si>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</si>
  <si>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</si>
  <si>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</si>
  <si>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</si>
  <si>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</si>
  <si>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</si>
  <si>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</si>
  <si>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</si>
  <si>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</si>
  <si>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</si>
  <si>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</si>
  <si>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</si>
  <si>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</si>
  <si>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</si>
  <si>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</si>
  <si>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</si>
  <si>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</si>
  <si>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</si>
  <si>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</si>
  <si>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</si>
  <si>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</si>
  <si>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</si>
  <si>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</si>
  <si>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</si>
  <si>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</si>
  <si>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</si>
  <si>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</si>
  <si>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</si>
  <si>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</si>
  <si>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</si>
  <si>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</si>
  <si>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</si>
  <si>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</si>
  <si>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</si>
  <si>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</si>
  <si>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</si>
  <si>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</si>
  <si>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</si>
  <si>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</si>
  <si>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</si>
  <si>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</si>
  <si>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</si>
  <si>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</si>
  <si>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</si>
  <si>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</si>
  <si>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</si>
  <si>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</si>
  <si>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</si>
  <si>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</si>
  <si>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</si>
  <si>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</si>
  <si>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</si>
  <si>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</si>
  <si>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</si>
  <si>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</si>
  <si>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</si>
  <si>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</si>
  <si>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</si>
  <si>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</si>
  <si>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</si>
  <si>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</si>
  <si>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</si>
  <si>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</si>
  <si>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</si>
  <si>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</si>
  <si>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</si>
  <si>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</si>
  <si>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</si>
  <si>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</si>
  <si>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</si>
  <si>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</si>
  <si>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</si>
  <si>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</si>
  <si>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</si>
  <si>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</si>
  <si>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</si>
  <si>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</si>
  <si>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</si>
  <si>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</si>
  <si>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</si>
  <si>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</si>
  <si>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</si>
  <si>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</si>
  <si>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</si>
  <si>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</si>
  <si>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</si>
  <si>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</si>
  <si>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</si>
  <si>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</si>
  <si>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</si>
  <si>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</si>
  <si>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</si>
  <si>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</si>
  <si>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</si>
  <si>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</si>
  <si>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</si>
  <si>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</si>
  <si>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</si>
  <si>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</si>
  <si>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</si>
  <si>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</si>
  <si>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</si>
  <si>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</si>
  <si>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</si>
  <si>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</si>
  <si>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</si>
  <si>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</si>
  <si>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</si>
  <si>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</si>
  <si>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</si>
  <si>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</si>
  <si>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</si>
  <si>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</si>
  <si>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</si>
  <si>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</si>
  <si>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</si>
  <si>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</si>
  <si>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</si>
  <si>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</si>
  <si>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</si>
  <si>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</si>
  <si>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</si>
  <si>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</si>
  <si>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</si>
  <si>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</si>
  <si>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</si>
  <si>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</si>
  <si>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</si>
  <si>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</si>
  <si>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</si>
  <si>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</si>
  <si>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</si>
  <si>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</si>
  <si>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</si>
  <si>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</si>
  <si>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</si>
  <si>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</si>
  <si>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</si>
  <si>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</si>
  <si>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</si>
  <si>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</si>
  <si>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</si>
  <si>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</si>
  <si>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</si>
  <si>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</si>
  <si>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</si>
  <si>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</si>
  <si>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</si>
  <si>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</si>
  <si>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</si>
  <si>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</si>
  <si>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</si>
  <si>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</si>
  <si>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</si>
  <si>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</si>
  <si>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</si>
  <si>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</si>
  <si>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</si>
  <si>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</si>
  <si>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</si>
  <si>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</si>
  <si>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</si>
  <si>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</si>
  <si>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</si>
  <si>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</si>
  <si>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</si>
  <si>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</si>
  <si>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</si>
  <si>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</si>
  <si>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</si>
  <si>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</si>
  <si>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</si>
  <si>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</si>
  <si>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</si>
  <si>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</si>
  <si>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</si>
  <si>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</si>
  <si>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</si>
  <si>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</si>
  <si>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</si>
  <si>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</si>
  <si>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</si>
  <si>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</si>
  <si>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</si>
  <si>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</si>
  <si>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</si>
  <si>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</si>
  <si>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</si>
  <si>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</si>
  <si>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</si>
  <si>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</si>
  <si>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</si>
  <si>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</si>
  <si>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</si>
  <si>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</si>
  <si>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</si>
  <si>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</si>
  <si>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</si>
  <si>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</si>
  <si>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</si>
  <si>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</si>
  <si>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</si>
  <si>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</si>
  <si>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</si>
  <si>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</si>
  <si>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</si>
  <si>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</si>
  <si>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</si>
  <si>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</si>
  <si>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</si>
  <si>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</si>
  <si>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</si>
  <si>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</si>
  <si>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</si>
  <si>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</si>
  <si>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</si>
  <si>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</si>
  <si>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</si>
  <si>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</si>
  <si>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</si>
  <si>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</si>
  <si>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</si>
  <si>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</si>
  <si>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</si>
  <si>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</si>
  <si>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</si>
  <si>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</si>
  <si>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</si>
  <si>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</si>
  <si>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</si>
  <si>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</si>
  <si>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</si>
  <si>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</si>
  <si>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</si>
  <si>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</si>
  <si>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</si>
  <si>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</si>
  <si>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</si>
  <si>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</si>
  <si>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</si>
  <si>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</si>
  <si>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</si>
  <si>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</si>
  <si>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</si>
  <si>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</si>
  <si>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</si>
  <si>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</si>
  <si>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</si>
  <si>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</si>
  <si>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</si>
  <si>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</si>
  <si>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</si>
  <si>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</si>
  <si>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</si>
  <si>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</si>
  <si>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</si>
  <si>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</si>
  <si>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</si>
  <si>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</si>
  <si>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</si>
  <si>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</si>
  <si>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</si>
  <si>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</si>
  <si>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</si>
  <si>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</si>
  <si>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</si>
  <si>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</si>
  <si>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</si>
  <si>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</si>
  <si>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</si>
  <si>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</si>
  <si>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</si>
  <si>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</si>
  <si>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</si>
  <si>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</si>
  <si>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</si>
  <si>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</si>
  <si>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</si>
  <si>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</si>
  <si>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</si>
  <si>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</si>
  <si>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</si>
  <si>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</si>
  <si>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</si>
  <si>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</si>
  <si>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</si>
  <si>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</si>
  <si>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</si>
  <si>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</si>
  <si>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</si>
  <si>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</si>
  <si>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</si>
  <si>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</si>
  <si>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</si>
  <si>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</si>
  <si>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</si>
  <si>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</si>
  <si>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</si>
  <si>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</si>
  <si>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</si>
  <si>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</si>
  <si>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</si>
  <si>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</si>
  <si>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</si>
  <si>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</si>
  <si>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</si>
  <si>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</si>
  <si>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</si>
  <si>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</si>
  <si>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</si>
  <si>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</si>
  <si>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</si>
  <si>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</si>
  <si>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</si>
  <si>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</si>
  <si>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</si>
  <si>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</si>
  <si>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</si>
  <si>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</si>
  <si>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</si>
  <si>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</si>
  <si>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</si>
  <si>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</si>
  <si>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</si>
  <si>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</si>
  <si>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</si>
  <si>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</si>
  <si>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</si>
  <si>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</si>
  <si>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</si>
  <si>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</si>
  <si>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</si>
  <si>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</si>
  <si>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</si>
  <si>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</si>
  <si>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</si>
  <si>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</si>
  <si>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</si>
  <si>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</si>
  <si>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</si>
  <si>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</si>
  <si>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</si>
  <si>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</si>
  <si>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</si>
  <si>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</si>
  <si>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</si>
  <si>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</si>
  <si>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</si>
  <si>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</si>
  <si>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</si>
  <si>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</si>
  <si>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</si>
  <si>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</si>
  <si>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</si>
  <si>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</si>
  <si>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</si>
  <si>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</si>
  <si>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</si>
  <si>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</si>
  <si>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</si>
  <si>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</si>
  <si>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</si>
  <si>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</si>
  <si>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</si>
  <si>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</si>
  <si>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</si>
  <si>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</si>
  <si>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</si>
  <si>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</si>
  <si>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</si>
  <si>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</si>
  <si>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</si>
  <si>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</si>
  <si>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</si>
  <si>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</si>
  <si>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</si>
  <si>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</si>
  <si>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</si>
  <si>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</si>
  <si>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</si>
  <si>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</si>
  <si>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</si>
  <si>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</si>
  <si>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</si>
  <si>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</si>
  <si>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</si>
  <si>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</si>
  <si>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</si>
  <si>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</si>
  <si>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</si>
  <si>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</si>
  <si>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</si>
  <si>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</si>
  <si>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</si>
  <si>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</si>
  <si>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</si>
  <si>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</si>
  <si>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</si>
  <si>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</si>
  <si>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</si>
  <si>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</si>
  <si>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</si>
  <si>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</si>
  <si>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</si>
  <si>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</si>
  <si>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</si>
  <si>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</si>
  <si>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</si>
  <si>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</si>
  <si>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</si>
  <si>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</si>
  <si>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</si>
  <si>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</si>
  <si>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</si>
  <si>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</si>
  <si>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</si>
  <si>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</si>
  <si>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</si>
  <si>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</si>
  <si>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</si>
  <si>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</si>
  <si>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</si>
  <si>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</si>
  <si>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</si>
  <si>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</si>
  <si>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</si>
  <si>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</si>
  <si>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</si>
  <si>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</si>
  <si>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</si>
  <si>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</si>
  <si>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</si>
  <si>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</si>
  <si>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</si>
  <si>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</si>
  <si>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</si>
  <si>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</si>
  <si>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</si>
  <si>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</si>
  <si>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</si>
  <si>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</si>
  <si>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</si>
  <si>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</si>
  <si>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</si>
  <si>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</si>
  <si>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</si>
  <si>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</si>
  <si>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</si>
  <si>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</si>
  <si>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</si>
  <si>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</si>
  <si>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</si>
  <si>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</si>
  <si>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</si>
  <si>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</si>
  <si>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</si>
  <si>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</si>
  <si>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</si>
  <si>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</si>
  <si>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</si>
  <si>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</si>
  <si>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</si>
  <si>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</si>
  <si>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</si>
  <si>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</si>
  <si>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</si>
  <si>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</si>
  <si>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</si>
  <si>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</si>
  <si>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</si>
  <si>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</si>
  <si>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</si>
  <si>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</si>
  <si>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</si>
  <si>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</si>
  <si>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</si>
  <si>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</si>
  <si>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</si>
  <si>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</si>
  <si>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</si>
  <si>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</si>
  <si>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</si>
  <si>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</si>
  <si>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</si>
  <si>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</si>
  <si>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</si>
  <si>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</si>
  <si>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</si>
  <si>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</si>
  <si>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</si>
  <si>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</si>
  <si>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</si>
  <si>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</si>
  <si>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</si>
  <si>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</si>
  <si>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</si>
  <si>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</si>
  <si>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</si>
  <si>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</si>
  <si>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</si>
  <si>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</si>
  <si>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</si>
  <si>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</si>
  <si>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</si>
  <si>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</si>
  <si>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</si>
  <si>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</si>
  <si>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</si>
  <si>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</si>
  <si>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</si>
  <si>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</si>
  <si>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</si>
  <si>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</si>
  <si>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</si>
  <si>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</si>
  <si>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</si>
  <si>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</si>
  <si>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</si>
  <si>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</si>
  <si>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</si>
  <si>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</si>
  <si>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</si>
  <si>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</si>
  <si>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</si>
  <si>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</si>
  <si>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</si>
  <si>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</si>
  <si>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</si>
  <si>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</si>
  <si>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</si>
  <si>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</si>
  <si>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</si>
  <si>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</si>
  <si>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</si>
  <si>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</si>
  <si>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</si>
  <si>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</si>
  <si>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</si>
  <si>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</si>
  <si>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</si>
  <si>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</si>
  <si>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</si>
  <si>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</si>
  <si>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</si>
  <si>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</si>
  <si>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</si>
  <si>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</si>
  <si>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</si>
  <si>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</si>
  <si>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</si>
  <si>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</si>
  <si>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</si>
  <si>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</si>
  <si>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</si>
  <si>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</si>
  <si>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</si>
  <si>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</si>
  <si>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</si>
  <si>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</si>
  <si>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</si>
  <si>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</si>
  <si>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</si>
  <si>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</si>
  <si>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</si>
  <si>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</si>
  <si>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</si>
  <si>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</si>
  <si>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</si>
  <si>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</si>
  <si>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</si>
  <si>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</si>
  <si>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</si>
  <si>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</si>
  <si>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</si>
  <si>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</si>
  <si>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</si>
  <si>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</si>
  <si>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</si>
  <si>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</si>
  <si>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</si>
  <si>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</si>
  <si>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</si>
  <si>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</si>
  <si>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</si>
  <si>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</si>
  <si>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</si>
  <si>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</si>
  <si>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</si>
  <si>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</si>
  <si>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</si>
  <si>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</si>
  <si>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</si>
  <si>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</si>
  <si>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</si>
  <si>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</si>
  <si>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</si>
  <si>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</si>
  <si>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</si>
  <si>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</si>
  <si>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</si>
  <si>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</si>
  <si>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</si>
  <si>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</si>
  <si>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</si>
  <si>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</si>
  <si>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</si>
  <si>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</si>
  <si>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</si>
  <si>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</si>
  <si>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</si>
  <si>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</si>
  <si>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</si>
  <si>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</si>
  <si>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</si>
  <si>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</si>
  <si>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</si>
  <si>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</si>
  <si>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</si>
  <si>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</si>
  <si>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</si>
  <si>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</si>
  <si>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</si>
  <si>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</si>
  <si>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</si>
  <si>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</si>
  <si>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</si>
  <si>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</si>
  <si>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</si>
  <si>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</si>
  <si>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</si>
  <si>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</si>
  <si>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</si>
  <si>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</si>
  <si>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</si>
  <si>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</si>
  <si>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</si>
  <si>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</si>
  <si>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</si>
  <si>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</si>
  <si>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</si>
  <si>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</si>
  <si>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</si>
  <si>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</si>
  <si>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</si>
  <si>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</si>
  <si>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</si>
  <si>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</si>
  <si>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</si>
  <si>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</si>
  <si>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</si>
  <si>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</si>
  <si>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</si>
  <si>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</si>
  <si>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</si>
  <si>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</si>
  <si>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</si>
  <si>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</si>
  <si>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</si>
  <si>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</si>
  <si>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</si>
  <si>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</si>
  <si>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</si>
  <si>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</si>
  <si>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</si>
  <si>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</si>
  <si>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</si>
  <si>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</si>
  <si>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</si>
  <si>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</si>
  <si>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</si>
  <si>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</si>
  <si>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</si>
  <si>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</si>
  <si>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</si>
  <si>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</si>
  <si>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</si>
  <si>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</si>
  <si>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</si>
  <si>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</si>
  <si>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</si>
  <si>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</si>
  <si>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</si>
  <si>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</si>
  <si>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</si>
  <si>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</si>
  <si>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</si>
  <si>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</si>
  <si>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</si>
  <si>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</si>
  <si>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</si>
  <si>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</si>
  <si>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</si>
  <si>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</si>
  <si>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</si>
  <si>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</si>
  <si>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</si>
  <si>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</si>
  <si>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</si>
  <si>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</si>
  <si>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</si>
  <si>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</si>
  <si>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</si>
  <si>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</si>
  <si>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</si>
  <si>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</si>
  <si>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</si>
  <si>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</si>
  <si>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</si>
  <si>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</si>
  <si>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</si>
  <si>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</si>
  <si>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</si>
  <si>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</si>
  <si>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</si>
  <si>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</si>
  <si>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</si>
  <si>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</si>
  <si>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</si>
  <si>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</si>
  <si>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</si>
  <si>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</si>
  <si>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</si>
  <si>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</si>
  <si>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</si>
  <si>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</si>
  <si>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</si>
  <si>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</si>
  <si>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</si>
  <si>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</si>
  <si>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</si>
  <si>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</si>
  <si>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</si>
  <si>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</si>
  <si>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</si>
  <si>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</si>
  <si>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</si>
  <si>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</si>
  <si>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</si>
  <si>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</si>
  <si>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</si>
  <si>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</si>
  <si>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</si>
  <si>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</si>
  <si>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</si>
  <si>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</si>
  <si>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</si>
  <si>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</si>
  <si>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</si>
  <si>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</si>
  <si>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</si>
  <si>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</si>
  <si>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</si>
  <si>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</si>
  <si>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</si>
  <si>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</si>
  <si>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</si>
  <si>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</si>
  <si>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</si>
  <si>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</si>
  <si>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</si>
  <si>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</si>
  <si>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</si>
  <si>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</si>
  <si>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</si>
  <si>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</si>
  <si>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</si>
  <si>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</si>
  <si>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</si>
  <si>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</si>
  <si>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</si>
  <si>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</si>
  <si>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</si>
  <si>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</si>
  <si>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</si>
  <si>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</si>
  <si>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</si>
  <si>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</si>
  <si>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</si>
  <si>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</si>
  <si>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</si>
  <si>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</si>
  <si>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</si>
  <si>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</si>
  <si>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</si>
  <si>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</si>
  <si>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</si>
  <si>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</si>
  <si>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</si>
  <si>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</si>
  <si>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</si>
  <si>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</si>
  <si>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</si>
  <si>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</si>
  <si>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</si>
  <si>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</si>
  <si>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</si>
  <si>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</si>
  <si>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</si>
  <si>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</si>
  <si>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</si>
  <si>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</si>
  <si>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</si>
  <si>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</si>
  <si>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</si>
  <si>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</si>
  <si>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</si>
  <si>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</si>
  <si>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</si>
  <si>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</si>
  <si>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</si>
  <si>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</si>
  <si>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</si>
  <si>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</si>
  <si>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</si>
  <si>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</si>
  <si>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</si>
  <si>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</si>
  <si>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</si>
  <si>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</si>
  <si>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</si>
  <si>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</si>
  <si>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</si>
  <si>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</si>
  <si>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</si>
  <si>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</si>
  <si>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</si>
  <si>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</si>
  <si>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</si>
  <si>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</si>
  <si>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</si>
  <si>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</si>
  <si>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</si>
  <si>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</si>
  <si>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</si>
  <si>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</si>
  <si>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</si>
  <si>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</si>
  <si>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</si>
  <si>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</si>
  <si>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</si>
  <si>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</si>
  <si>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</si>
  <si>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</si>
  <si>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</si>
  <si>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</si>
  <si>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</si>
  <si>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</si>
  <si>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</si>
  <si>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</si>
  <si>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</si>
  <si>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</si>
  <si>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</si>
  <si>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</si>
  <si>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</si>
  <si>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</si>
  <si>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</si>
  <si>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</si>
  <si>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</si>
  <si>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</si>
  <si>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</si>
  <si>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</si>
  <si>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</si>
  <si>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</si>
  <si>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</si>
  <si>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</si>
  <si>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</si>
  <si>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</si>
  <si>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</si>
  <si>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</si>
  <si>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</si>
  <si>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</si>
  <si>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</si>
  <si>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</si>
  <si>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</si>
  <si>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</si>
  <si>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</si>
  <si>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</si>
  <si>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</si>
  <si>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</si>
  <si>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</si>
  <si>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</si>
  <si>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</si>
  <si>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</si>
  <si>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</si>
  <si>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</si>
  <si>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</si>
  <si>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</si>
  <si>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</si>
  <si>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</si>
  <si>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</si>
  <si>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</si>
  <si>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</si>
  <si>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</si>
  <si>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</si>
  <si>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</si>
  <si>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</si>
  <si>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</si>
  <si>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</si>
  <si>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</si>
  <si>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</si>
  <si>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</si>
  <si>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</si>
  <si>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</si>
  <si>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</si>
  <si>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</si>
  <si>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</si>
  <si>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</si>
  <si>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</si>
  <si>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</si>
  <si>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</si>
  <si>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</si>
  <si>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</si>
  <si>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</si>
  <si>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</si>
  <si>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</si>
  <si>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</si>
  <si>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</si>
  <si>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</si>
  <si>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</si>
  <si>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</si>
  <si>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</si>
  <si>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</si>
  <si>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</si>
  <si>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</si>
  <si>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</si>
  <si>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</si>
  <si>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</si>
  <si>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</si>
  <si>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</si>
  <si>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</si>
  <si>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</si>
  <si>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</si>
  <si>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</si>
  <si>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</si>
  <si>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</si>
  <si>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</si>
  <si>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</si>
  <si>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</si>
  <si>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</si>
  <si>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</si>
  <si>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</si>
  <si>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</si>
  <si>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</si>
  <si>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</si>
  <si>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</si>
  <si>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</si>
  <si>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</si>
  <si>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</si>
  <si>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</si>
  <si>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</si>
  <si>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</si>
  <si>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</si>
  <si>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</si>
  <si>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</si>
  <si>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</si>
  <si>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</si>
  <si>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</si>
  <si>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</si>
  <si>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</si>
  <si>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</si>
  <si>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</si>
  <si>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</si>
  <si>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</si>
  <si>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</si>
  <si>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</si>
  <si>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</si>
  <si>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</si>
  <si>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</si>
  <si>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</si>
  <si>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</si>
  <si>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</si>
  <si>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</si>
  <si>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</si>
  <si>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</si>
  <si>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</si>
  <si>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</si>
  <si>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</si>
  <si>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</si>
  <si>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</si>
  <si>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</si>
  <si>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</si>
  <si>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</si>
  <si>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</si>
  <si>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</si>
  <si>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</si>
  <si>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</si>
  <si>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</si>
  <si>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</si>
  <si>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</si>
  <si>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</si>
  <si>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</si>
  <si>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</si>
  <si>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</si>
  <si>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</si>
  <si>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</si>
  <si>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</si>
  <si>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</si>
  <si>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</si>
  <si>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</si>
  <si>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</si>
  <si>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</si>
  <si>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</si>
  <si>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</si>
  <si>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</si>
  <si>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</si>
  <si>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</si>
  <si>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</si>
  <si>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</si>
  <si>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</si>
  <si>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</si>
  <si>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</si>
  <si>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</si>
  <si>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</si>
  <si>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</si>
  <si>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</si>
  <si>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</si>
  <si>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</si>
  <si>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</si>
  <si>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</si>
  <si>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</si>
  <si>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</si>
  <si>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</si>
  <si>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</si>
  <si>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</si>
  <si>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</si>
  <si>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</si>
  <si>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</si>
  <si>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</si>
  <si>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</si>
  <si>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</si>
  <si>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</si>
  <si>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</si>
  <si>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</si>
  <si>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</si>
  <si>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</si>
  <si>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</si>
  <si>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</si>
  <si>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</si>
  <si>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</si>
  <si>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</si>
  <si>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</si>
  <si>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</si>
  <si>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</si>
  <si>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</si>
  <si>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</si>
  <si>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</si>
  <si>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</si>
  <si>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</si>
  <si>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</si>
  <si>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</si>
  <si>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</si>
  <si>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</si>
  <si>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</si>
  <si>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</si>
  <si>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</si>
  <si>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</si>
  <si>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</si>
  <si>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</si>
  <si>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</si>
  <si>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</si>
  <si>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</si>
  <si>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</si>
  <si>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</si>
  <si>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</si>
  <si>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</si>
  <si>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</si>
  <si>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</si>
  <si>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</si>
  <si>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</si>
  <si>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</si>
  <si>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</si>
  <si>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</si>
  <si>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</si>
  <si>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</si>
  <si>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</si>
  <si>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</si>
  <si>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</si>
  <si>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</si>
  <si>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</si>
  <si>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</si>
  <si>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</si>
  <si>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</si>
  <si>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</si>
  <si>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</si>
  <si>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</si>
  <si>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</si>
  <si>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</si>
  <si>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</si>
  <si>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</si>
  <si>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</si>
  <si>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</si>
  <si>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</si>
  <si>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</si>
  <si>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</si>
  <si>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</si>
  <si>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</si>
  <si>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</si>
  <si>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</si>
  <si>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</si>
  <si>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</si>
  <si>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</si>
  <si>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</si>
  <si>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</si>
  <si>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</si>
  <si>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</si>
  <si>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</si>
  <si>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</si>
  <si>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</si>
  <si>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</si>
  <si>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</si>
  <si>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</si>
  <si>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</si>
  <si>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</si>
  <si>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</si>
  <si>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</si>
  <si>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</si>
  <si>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</si>
  <si>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</si>
  <si>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</si>
  <si>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</si>
  <si>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</si>
  <si>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</si>
  <si>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</si>
  <si>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</si>
  <si>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</si>
  <si>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</si>
  <si>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</si>
  <si>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</si>
  <si>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</si>
  <si>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</si>
  <si>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</si>
  <si>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</si>
  <si>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</si>
  <si>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</si>
  <si>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</si>
  <si>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</si>
  <si>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</si>
  <si>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</si>
  <si>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</si>
  <si>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</si>
  <si>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</si>
  <si>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</si>
  <si>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</si>
  <si>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</si>
  <si>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</si>
  <si>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</si>
  <si>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</si>
  <si>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</si>
  <si>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</si>
  <si>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</si>
  <si>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</si>
  <si>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</si>
  <si>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</si>
  <si>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</si>
  <si>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</si>
  <si>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</si>
  <si>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</si>
  <si>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</si>
  <si>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</si>
  <si>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</si>
  <si>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</si>
  <si>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</si>
  <si>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</si>
  <si>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</si>
  <si>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</si>
  <si>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</si>
  <si>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</si>
  <si>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</si>
  <si>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</si>
  <si>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</si>
  <si>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</si>
  <si>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</si>
  <si>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</si>
  <si>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</si>
  <si>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</si>
  <si>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</si>
  <si>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</si>
  <si>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</si>
  <si>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</si>
  <si>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</si>
  <si>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</si>
  <si>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</si>
  <si>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</si>
  <si>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</si>
  <si>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</si>
  <si>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</si>
  <si>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</si>
  <si>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</si>
  <si>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</si>
  <si>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</si>
  <si>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</si>
  <si>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</si>
  <si>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</si>
  <si>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</si>
  <si>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</si>
  <si>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</si>
  <si>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</si>
  <si>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</si>
  <si>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</si>
  <si>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</si>
  <si>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</si>
  <si>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</si>
  <si>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</si>
  <si>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</si>
  <si>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</si>
  <si>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</si>
  <si>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</si>
  <si>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</si>
  <si>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</si>
  <si>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</si>
  <si>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</si>
  <si>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</si>
  <si>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</si>
  <si>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</si>
  <si>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</si>
  <si>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</si>
  <si>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</si>
  <si>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</si>
  <si>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</si>
  <si>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</si>
  <si>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</si>
  <si>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</si>
  <si>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</si>
  <si>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</si>
  <si>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</si>
  <si>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</si>
  <si>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</si>
  <si>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</si>
  <si>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</si>
  <si>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</si>
  <si>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</si>
  <si>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</si>
  <si>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</si>
  <si>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</si>
  <si>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</si>
  <si>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</si>
  <si>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</si>
  <si>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</si>
  <si>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</si>
  <si>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</si>
  <si>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</si>
  <si>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</si>
  <si>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</si>
  <si>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</si>
  <si>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</si>
  <si>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</si>
  <si>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</si>
  <si>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</si>
  <si>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</si>
  <si>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</si>
  <si>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</si>
  <si>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</si>
  <si>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</si>
  <si>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</si>
  <si>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</si>
  <si>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</si>
  <si>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</si>
  <si>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</si>
  <si>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</si>
  <si>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</si>
  <si>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</si>
  <si>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</si>
  <si>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</si>
  <si>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</si>
  <si>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</si>
  <si>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</si>
  <si>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</si>
  <si>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</si>
  <si>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</si>
  <si>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</si>
  <si>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</si>
  <si>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</si>
  <si>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</si>
  <si>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</si>
  <si>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</si>
  <si>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</si>
  <si>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</si>
  <si>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</si>
  <si>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</si>
  <si>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</si>
  <si>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</si>
  <si>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</si>
  <si>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</si>
  <si>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</si>
  <si>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</si>
  <si>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</si>
  <si>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</si>
  <si>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</si>
  <si>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</si>
  <si>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</si>
  <si>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</si>
  <si>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</si>
  <si>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</si>
  <si>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</si>
  <si>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</si>
  <si>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</si>
  <si>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</si>
  <si>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</si>
  <si>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</si>
  <si>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</si>
  <si>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</si>
  <si>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</si>
  <si>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</si>
  <si>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</si>
  <si>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</si>
  <si>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</si>
  <si>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</si>
  <si>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</si>
  <si>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</si>
  <si>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</si>
  <si>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</si>
  <si>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</si>
  <si>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</si>
  <si>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</si>
  <si>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</si>
  <si>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</si>
  <si>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</si>
  <si>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</si>
  <si>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</si>
  <si>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</si>
  <si>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</si>
  <si>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</si>
  <si>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</si>
  <si>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</si>
  <si>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</si>
  <si>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</si>
  <si>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</si>
  <si>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</si>
  <si>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</si>
  <si>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</si>
  <si>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</si>
  <si>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</si>
  <si>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</si>
  <si>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</si>
  <si>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</si>
  <si>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</si>
  <si>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</si>
  <si>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</si>
  <si>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</si>
  <si>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</si>
  <si>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</si>
  <si>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</si>
  <si>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</si>
  <si>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</si>
  <si>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</si>
  <si>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</si>
  <si>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</si>
  <si>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</si>
  <si>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</si>
  <si>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</si>
  <si>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</si>
  <si>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</si>
  <si>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</si>
  <si>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</si>
  <si>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</si>
  <si>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</si>
  <si>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</si>
  <si>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</si>
  <si>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</si>
  <si>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</si>
  <si>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</si>
  <si>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</si>
  <si>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</si>
  <si>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</si>
  <si>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</si>
  <si>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</si>
  <si>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</si>
  <si>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</si>
  <si>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</si>
  <si>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</si>
  <si>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</si>
  <si>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</si>
  <si>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</si>
  <si>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</si>
  <si>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</si>
  <si>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</si>
  <si>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</si>
  <si>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</si>
  <si>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</si>
  <si>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</si>
  <si>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</si>
  <si>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</si>
  <si>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</si>
  <si>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</si>
  <si>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</si>
  <si>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</si>
  <si>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</si>
  <si>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</si>
  <si>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</si>
  <si>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</si>
  <si>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</si>
  <si>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</si>
  <si>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</si>
  <si>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</si>
  <si>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</si>
  <si>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</si>
  <si>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</si>
  <si>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</si>
  <si>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</si>
  <si>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</si>
  <si>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</si>
  <si>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</si>
  <si>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</si>
  <si>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</si>
  <si>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</si>
  <si>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</si>
  <si>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</si>
  <si>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</si>
  <si>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</si>
  <si>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</si>
  <si>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</si>
  <si>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</si>
  <si>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</si>
  <si>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</si>
  <si>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</si>
  <si>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</si>
  <si>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</si>
  <si>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</si>
  <si>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</si>
  <si>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</si>
  <si>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</si>
  <si>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</si>
  <si>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</si>
  <si>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</si>
  <si>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</si>
  <si>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</si>
  <si>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</si>
  <si>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</si>
  <si>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</si>
  <si>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</si>
  <si>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</si>
  <si>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</si>
  <si>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</si>
  <si>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</si>
  <si>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</si>
  <si>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</si>
  <si>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</si>
  <si>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</si>
  <si>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</si>
  <si>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</si>
  <si>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</si>
  <si>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</si>
  <si>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</si>
  <si>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</si>
  <si>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</si>
  <si>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</si>
  <si>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</si>
  <si>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</si>
  <si>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</si>
  <si>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</si>
  <si>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</si>
  <si>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</si>
  <si>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</si>
  <si>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</si>
  <si>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</si>
  <si>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</si>
  <si>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</si>
  <si>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</si>
  <si>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</si>
  <si>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</si>
  <si>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</si>
  <si>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</si>
  <si>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</si>
  <si>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</si>
  <si>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</si>
  <si>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</si>
  <si>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</si>
  <si>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</si>
  <si>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</si>
  <si>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</si>
  <si>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</si>
  <si>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</si>
  <si>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</si>
  <si>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</si>
  <si>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</si>
  <si>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</si>
  <si>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</si>
  <si>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</si>
  <si>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</si>
  <si>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</si>
  <si>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</si>
  <si>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</si>
  <si>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</si>
  <si>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</si>
  <si>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</si>
  <si>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</si>
  <si>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</si>
  <si>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</si>
  <si>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</si>
  <si>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</si>
  <si>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</si>
  <si>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</si>
  <si>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</si>
  <si>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</si>
  <si>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</si>
  <si>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</si>
  <si>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</si>
  <si>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</si>
  <si>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</si>
  <si>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</si>
  <si>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</si>
  <si>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</si>
  <si>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</si>
  <si>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</si>
  <si>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</si>
  <si>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</si>
  <si>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</si>
  <si>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</si>
  <si>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</si>
  <si>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</si>
  <si>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</si>
  <si>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</si>
  <si>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</si>
  <si>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</si>
  <si>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</si>
  <si>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</si>
  <si>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</si>
  <si>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</si>
  <si>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</si>
  <si>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</si>
  <si>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</si>
  <si>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</si>
  <si>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</si>
  <si>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</si>
  <si>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</si>
  <si>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</si>
  <si>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</si>
  <si>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</si>
  <si>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</si>
  <si>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</si>
  <si>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</si>
  <si>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</si>
  <si>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</si>
  <si>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</si>
  <si>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</si>
  <si>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</si>
  <si>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</si>
  <si>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</si>
  <si>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</si>
  <si>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</si>
  <si>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</si>
  <si>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</si>
  <si>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</si>
  <si>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</si>
  <si>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</si>
  <si>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</si>
  <si>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</si>
  <si>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</si>
  <si>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</si>
  <si>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</si>
  <si>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</si>
  <si>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</si>
  <si>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</si>
  <si>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</si>
  <si>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</si>
  <si>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</si>
  <si>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</si>
  <si>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</si>
  <si>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</si>
  <si>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</si>
  <si>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</si>
  <si>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</si>
  <si>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</si>
  <si>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</si>
  <si>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</si>
  <si>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</si>
  <si>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</si>
  <si>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</si>
  <si>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</si>
  <si>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</si>
  <si>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</si>
  <si>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</si>
  <si>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</si>
  <si>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</si>
  <si>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</si>
  <si>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</si>
  <si>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</si>
  <si>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</si>
  <si>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</si>
  <si>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</si>
  <si>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</si>
  <si>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</si>
  <si>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</si>
  <si>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</si>
  <si>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</si>
  <si>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</si>
  <si>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</si>
  <si>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</si>
  <si>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</si>
  <si>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</si>
  <si>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</si>
  <si>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</si>
  <si>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</si>
  <si>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</si>
  <si>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</si>
  <si>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</si>
  <si>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</si>
  <si>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</si>
  <si>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</si>
  <si>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</si>
  <si>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</si>
  <si>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</si>
  <si>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</si>
  <si>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</si>
  <si>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</si>
  <si>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</si>
  <si>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</si>
  <si>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</si>
  <si>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</si>
  <si>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</si>
  <si>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</si>
  <si>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</si>
  <si>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</si>
  <si>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</si>
  <si>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</si>
  <si>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</si>
  <si>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</si>
  <si>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</si>
  <si>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</si>
  <si>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</si>
  <si>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</si>
  <si>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</si>
  <si>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</si>
  <si>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</si>
  <si>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</si>
  <si>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</si>
  <si>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</si>
  <si>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</si>
  <si>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</si>
  <si>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</si>
  <si>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</si>
  <si>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</si>
  <si>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</si>
  <si>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</si>
  <si>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</si>
  <si>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</si>
  <si>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</si>
  <si>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</si>
  <si>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</si>
  <si>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</si>
  <si>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</si>
  <si>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</si>
  <si>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</si>
  <si>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</si>
  <si>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</si>
  <si>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</si>
  <si>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</si>
  <si>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</si>
  <si>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</si>
  <si>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</si>
  <si>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</si>
  <si>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</si>
  <si>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</si>
  <si>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</si>
  <si>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</si>
  <si>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</si>
  <si>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</si>
  <si>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</si>
  <si>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</si>
  <si>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</si>
  <si>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</si>
  <si>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</si>
  <si>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</si>
  <si>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</si>
  <si>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</si>
  <si>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</si>
  <si>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</si>
  <si>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</si>
  <si>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</si>
  <si>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</si>
  <si>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</si>
  <si>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</si>
  <si>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</si>
  <si>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</si>
  <si>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</si>
  <si>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</si>
  <si>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</si>
  <si>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</si>
  <si>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</si>
  <si>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</si>
  <si>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</si>
  <si>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</si>
  <si>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</si>
  <si>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</si>
  <si>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</si>
  <si>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</si>
  <si>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</si>
  <si>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</si>
  <si>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</si>
  <si>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</si>
  <si>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</si>
  <si>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</si>
  <si>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</si>
  <si>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</si>
  <si>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</si>
  <si>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</si>
  <si>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</si>
  <si>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</si>
  <si>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</si>
  <si>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</si>
  <si>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</si>
  <si>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</si>
  <si>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</si>
  <si>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</si>
  <si>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</si>
  <si>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</si>
  <si>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</si>
  <si>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</si>
  <si>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</si>
  <si>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</si>
  <si>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</si>
  <si>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</si>
  <si>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</si>
  <si>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</si>
  <si>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</si>
  <si>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</si>
  <si>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</si>
  <si>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</si>
  <si>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</si>
  <si>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</si>
  <si>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</si>
  <si>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</si>
  <si>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</si>
  <si>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</si>
  <si>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</si>
  <si>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</si>
  <si>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</si>
  <si>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</si>
  <si>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</si>
  <si>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</si>
  <si>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</si>
  <si>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</si>
  <si>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</si>
  <si>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</si>
  <si>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</si>
  <si>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</si>
  <si>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</si>
  <si>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</si>
  <si>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</si>
  <si>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</si>
  <si>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</si>
  <si>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</si>
  <si>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</si>
  <si>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</si>
  <si>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</si>
  <si>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</si>
  <si>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</si>
  <si>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</si>
  <si>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</si>
  <si>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</si>
  <si>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</si>
  <si>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</si>
  <si>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</si>
  <si>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</si>
  <si>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</si>
  <si>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</si>
  <si>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</si>
  <si>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</si>
  <si>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</si>
  <si>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</si>
  <si>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</si>
  <si>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</si>
  <si>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</si>
  <si>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</si>
  <si>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</si>
  <si>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</si>
  <si>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</si>
  <si>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</si>
  <si>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</si>
  <si>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</si>
  <si>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</si>
  <si>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</si>
  <si>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</si>
  <si>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</si>
  <si>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</si>
  <si>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</si>
  <si>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</si>
  <si>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</si>
  <si>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</si>
  <si>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</si>
  <si>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</si>
  <si>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</si>
  <si>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</si>
  <si>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</si>
  <si>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</si>
  <si>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</si>
  <si>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</si>
  <si>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</si>
  <si>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</si>
  <si>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</si>
  <si>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</si>
  <si>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</si>
  <si>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</si>
  <si>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</si>
  <si>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</si>
  <si>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</si>
  <si>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</si>
  <si>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</si>
  <si>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</si>
  <si>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</si>
  <si>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</si>
  <si>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</si>
  <si>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</si>
  <si>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</si>
  <si>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</si>
  <si>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</si>
  <si>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</si>
  <si>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</si>
  <si>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</si>
  <si>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</si>
  <si>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</si>
  <si>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</si>
  <si>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</si>
  <si>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</si>
  <si>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</si>
  <si>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</si>
  <si>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</si>
  <si>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</si>
  <si>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</si>
  <si>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</si>
  <si>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</si>
  <si>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</si>
  <si>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</si>
  <si>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</si>
  <si>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</si>
  <si>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</si>
  <si>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</si>
  <si>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</si>
  <si>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</si>
  <si>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</si>
  <si>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</si>
  <si>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</si>
  <si>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</si>
  <si>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</si>
  <si>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</si>
  <si>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</si>
  <si>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</si>
  <si>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</si>
  <si>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</si>
  <si>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</si>
  <si>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</si>
  <si>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</si>
  <si>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</si>
  <si>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</si>
  <si>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</si>
  <si>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</si>
  <si>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</si>
  <si>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</si>
  <si>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</si>
  <si>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</si>
  <si>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</si>
  <si>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</si>
  <si>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</si>
  <si>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</si>
  <si>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</si>
  <si>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</si>
  <si>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</si>
  <si>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</si>
  <si>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</si>
  <si>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</si>
  <si>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</si>
  <si>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</si>
  <si>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</si>
  <si>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</si>
  <si>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</si>
  <si>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</si>
  <si>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</si>
  <si>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</si>
  <si>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</si>
  <si>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</si>
  <si>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</si>
  <si>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</si>
  <si>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</si>
  <si>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</si>
  <si>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</si>
  <si>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</si>
  <si>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</si>
  <si>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</si>
  <si>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</si>
  <si>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</si>
  <si>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</si>
  <si>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</si>
  <si>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</si>
  <si>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</si>
  <si>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</si>
  <si>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</si>
  <si>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</si>
  <si>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</si>
  <si>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</si>
  <si>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</si>
  <si>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</si>
  <si>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</si>
  <si>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</si>
  <si>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</si>
  <si>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</si>
  <si>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</si>
  <si>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</si>
  <si>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</si>
  <si>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</si>
  <si>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</si>
  <si>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</si>
  <si>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</si>
  <si>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</si>
  <si>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</si>
  <si>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</si>
  <si>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</si>
  <si>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</si>
  <si>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</si>
  <si>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</si>
  <si>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</si>
  <si>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</si>
  <si>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</si>
  <si>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</si>
  <si>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</si>
  <si>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</si>
  <si>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</si>
  <si>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</si>
  <si>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</si>
  <si>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</si>
  <si>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</si>
  <si>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</si>
  <si>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</si>
  <si>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</si>
  <si>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</si>
  <si>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</si>
  <si>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</si>
  <si>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</si>
  <si>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</si>
  <si>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</si>
  <si>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</si>
  <si>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</si>
  <si>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</si>
  <si>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</si>
  <si>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</si>
  <si>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</si>
  <si>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</si>
  <si>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</si>
  <si>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</si>
  <si>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</si>
  <si>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</si>
  <si>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</si>
  <si>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</si>
  <si>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</si>
  <si>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</si>
  <si>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</si>
  <si>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</si>
  <si>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</si>
  <si>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</si>
  <si>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</si>
  <si>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</si>
  <si>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</si>
  <si>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</si>
  <si>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</si>
  <si>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</si>
  <si>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</si>
  <si>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</si>
  <si>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</si>
  <si>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</si>
  <si>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</si>
  <si>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</si>
  <si>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</si>
  <si>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</si>
  <si>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</si>
  <si>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</si>
  <si>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</si>
  <si>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</si>
  <si>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</si>
  <si>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</si>
  <si>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</si>
  <si>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</si>
  <si>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</si>
  <si>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</si>
  <si>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</si>
  <si>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</si>
  <si>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</si>
  <si>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</si>
  <si>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</si>
  <si>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</si>
  <si>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</si>
  <si>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</si>
  <si>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</si>
  <si>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</si>
  <si>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</si>
  <si>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</si>
  <si>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</si>
  <si>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</si>
  <si>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</si>
  <si>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</si>
  <si>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</si>
  <si>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</si>
  <si>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</si>
  <si>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</si>
  <si>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</si>
  <si>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</si>
  <si>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</si>
  <si>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</si>
  <si>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</si>
  <si>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</si>
  <si>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</si>
  <si>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</si>
  <si>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</si>
  <si>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</si>
  <si>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</si>
  <si>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</si>
  <si>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</si>
  <si>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</si>
  <si>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</si>
  <si>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</si>
  <si>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</si>
  <si>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</si>
  <si>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</si>
  <si>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</si>
  <si>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</si>
  <si>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</si>
  <si>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</si>
  <si>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</si>
  <si>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</si>
  <si>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</si>
  <si>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</si>
  <si>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</si>
  <si>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</si>
  <si>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</si>
  <si>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</si>
  <si>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</si>
  <si>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</si>
  <si>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</si>
  <si>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</si>
  <si>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</si>
  <si>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</si>
  <si>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</si>
  <si>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</si>
  <si>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</si>
  <si>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</si>
  <si>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</si>
  <si>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</si>
  <si>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</si>
  <si>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</si>
  <si>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</si>
  <si>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</si>
  <si>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</si>
  <si>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</si>
  <si>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</si>
  <si>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</si>
  <si>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</si>
  <si>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</si>
  <si>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</si>
  <si>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</si>
  <si>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</si>
  <si>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</si>
  <si>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</si>
  <si>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</si>
  <si>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</si>
  <si>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</si>
  <si>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</si>
  <si>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</si>
  <si>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</si>
  <si>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</si>
  <si>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</si>
  <si>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</si>
  <si>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</si>
  <si>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</si>
  <si>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</si>
  <si>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</si>
  <si>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</si>
  <si>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</si>
  <si>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</si>
  <si>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</si>
  <si>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</si>
  <si>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</si>
  <si>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</si>
  <si>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</si>
  <si>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</si>
  <si>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</si>
  <si>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</si>
  <si>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</si>
  <si>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</si>
  <si>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</si>
  <si>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</si>
  <si>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</si>
  <si>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</si>
  <si>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</si>
  <si>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</si>
  <si>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</si>
  <si>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</si>
  <si>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</si>
  <si>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</si>
  <si>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</si>
  <si>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</si>
  <si>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</si>
  <si>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</si>
  <si>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</si>
  <si>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</si>
  <si>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</si>
  <si>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</si>
  <si>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</si>
  <si>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</si>
  <si>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</si>
  <si>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</si>
  <si>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</si>
  <si>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</si>
  <si>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</si>
  <si>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</si>
  <si>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</si>
  <si>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</si>
  <si>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</si>
  <si>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</si>
  <si>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</si>
  <si>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</si>
  <si>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</si>
  <si>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</si>
  <si>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</si>
  <si>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</si>
  <si>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</si>
  <si>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</si>
  <si>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</si>
  <si>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</si>
  <si>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</si>
  <si>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</si>
  <si>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</si>
  <si>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</si>
  <si>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</si>
  <si>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</si>
  <si>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</si>
  <si>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</si>
  <si>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</si>
  <si>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</si>
  <si>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</si>
  <si>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</si>
  <si>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</si>
  <si>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</si>
  <si>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</si>
  <si>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</si>
  <si>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</si>
  <si>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</si>
  <si>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</si>
  <si>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</si>
  <si>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</si>
  <si>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</si>
  <si>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</si>
  <si>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</si>
  <si>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</si>
  <si>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</si>
  <si>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</si>
  <si>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</si>
  <si>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</si>
  <si>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</si>
  <si>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</si>
  <si>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</si>
  <si>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</si>
  <si>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</si>
  <si>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</si>
  <si>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</si>
  <si>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</si>
  <si>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</si>
  <si>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</si>
  <si>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</si>
  <si>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</si>
  <si>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</si>
  <si>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</si>
  <si>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</si>
  <si>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</si>
  <si>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</si>
  <si>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</si>
  <si>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</si>
  <si>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</si>
  <si>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</si>
  <si>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</si>
  <si>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</si>
  <si>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</si>
  <si>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</si>
  <si>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</si>
  <si>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</si>
  <si>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</si>
  <si>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</si>
  <si>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</si>
  <si>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</si>
  <si>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</si>
  <si>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</si>
  <si>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</si>
  <si>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</si>
  <si>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</si>
  <si>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</si>
  <si>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</si>
  <si>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</si>
  <si>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</si>
  <si>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</si>
  <si>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</si>
  <si>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</si>
  <si>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</si>
  <si>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</si>
  <si>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</si>
  <si>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</si>
  <si>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</si>
  <si>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</si>
  <si>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</si>
  <si>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</si>
  <si>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</si>
  <si>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</si>
  <si>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</si>
  <si>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</si>
  <si>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</si>
  <si>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</si>
  <si>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</si>
  <si>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</si>
  <si>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</si>
  <si>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</si>
  <si>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</si>
  <si>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</si>
  <si>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</si>
  <si>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</si>
  <si>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</si>
  <si>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</si>
  <si>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</si>
  <si>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</si>
  <si>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</si>
  <si>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</si>
  <si>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</si>
  <si>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</si>
  <si>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</si>
  <si>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</si>
  <si>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</si>
  <si>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</si>
  <si>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</si>
  <si>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</si>
  <si>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</si>
  <si>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</si>
  <si>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</si>
  <si>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</si>
  <si>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</si>
  <si>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</si>
  <si>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</si>
  <si>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</si>
  <si>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</si>
  <si>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</si>
  <si>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</si>
  <si>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</si>
  <si>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</si>
  <si>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</si>
  <si>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</si>
  <si>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</si>
  <si>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</si>
  <si>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</si>
  <si>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</si>
  <si>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</si>
  <si>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</si>
  <si>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</si>
  <si>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</si>
  <si>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</si>
  <si>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</si>
  <si>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</si>
  <si>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</si>
  <si>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</si>
  <si>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</si>
  <si>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</si>
  <si>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</si>
  <si>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</si>
  <si>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</si>
  <si>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</si>
  <si>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</si>
  <si>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</si>
  <si>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</si>
  <si>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</si>
  <si>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</si>
  <si>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</si>
  <si>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</si>
  <si>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</si>
  <si>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</si>
  <si>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</si>
  <si>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</si>
  <si>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</si>
  <si>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</si>
  <si>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</si>
  <si>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</si>
  <si>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</si>
  <si>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</si>
  <si>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</si>
  <si>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</si>
  <si>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</si>
  <si>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</si>
  <si>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</si>
  <si>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</si>
  <si>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</si>
  <si>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</si>
  <si>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</si>
  <si>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</si>
  <si>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</si>
  <si>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</si>
  <si>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</si>
  <si>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</si>
  <si>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</si>
  <si>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</si>
  <si>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</si>
  <si>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</si>
  <si>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</si>
  <si>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</si>
  <si>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</si>
  <si>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</si>
  <si>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</si>
  <si>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</si>
  <si>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</si>
  <si>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</si>
  <si>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</si>
  <si>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</si>
  <si>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</si>
  <si>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</si>
  <si>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</si>
  <si>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</si>
  <si>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</si>
  <si>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</si>
  <si>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</si>
  <si>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</si>
  <si>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</si>
  <si>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</si>
  <si>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</si>
  <si>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</si>
  <si>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</si>
  <si>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</si>
  <si>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</si>
  <si>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</si>
  <si>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</si>
  <si>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</si>
  <si>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</si>
  <si>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</si>
  <si>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</si>
  <si>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</si>
  <si>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</si>
  <si>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</si>
  <si>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</si>
  <si>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</si>
  <si>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</si>
  <si>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</si>
  <si>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</si>
  <si>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</si>
  <si>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</si>
  <si>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</si>
  <si>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</si>
  <si>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</si>
  <si>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</si>
  <si>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</si>
  <si>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</si>
  <si>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</si>
  <si>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</si>
  <si>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</si>
  <si>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</si>
  <si>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</si>
  <si>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</si>
  <si>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</si>
  <si>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</si>
  <si>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</si>
  <si>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</si>
  <si>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</si>
  <si>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</si>
  <si>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</si>
  <si>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</si>
  <si>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</si>
  <si>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</si>
  <si>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</si>
  <si>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</si>
  <si>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</si>
  <si>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</si>
  <si>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</si>
  <si>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</si>
  <si>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</si>
  <si>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</si>
  <si>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</si>
  <si>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</si>
  <si>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</si>
  <si>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</si>
  <si>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</si>
  <si>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</si>
  <si>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</si>
  <si>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</si>
  <si>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</si>
  <si>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</si>
  <si>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</si>
  <si>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</si>
  <si>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</si>
  <si>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</si>
  <si>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</si>
  <si>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</si>
  <si>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</si>
  <si>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</si>
  <si>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</si>
  <si>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</si>
  <si>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</si>
  <si>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</si>
  <si>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</si>
  <si>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</si>
  <si>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</si>
  <si>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</si>
  <si>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</si>
  <si>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</si>
  <si>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</si>
  <si>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</si>
  <si>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</si>
  <si>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</si>
  <si>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</si>
  <si>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</si>
  <si>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</si>
  <si>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</si>
  <si>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</si>
  <si>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</si>
  <si>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</si>
  <si>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</si>
  <si>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</si>
  <si>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</si>
  <si>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</si>
  <si>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</si>
  <si>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</si>
  <si>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</si>
  <si>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</si>
  <si>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</si>
  <si>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</si>
  <si>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</si>
  <si>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</si>
  <si>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</si>
  <si>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</si>
  <si>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</si>
  <si>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</si>
  <si>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</si>
  <si>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</si>
  <si>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</si>
  <si>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</si>
  <si>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</si>
  <si>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</si>
  <si>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</si>
  <si>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</si>
  <si>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</si>
  <si>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</si>
  <si>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</si>
  <si>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</si>
  <si>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</si>
  <si>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</si>
  <si>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</si>
  <si>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</si>
  <si>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</si>
  <si>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</si>
  <si>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</si>
  <si>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</si>
  <si>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</si>
  <si>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</si>
  <si>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</si>
  <si>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</si>
  <si>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</si>
  <si>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</si>
  <si>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</si>
  <si>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</si>
  <si>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</si>
  <si>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</si>
  <si>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</si>
  <si>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</si>
  <si>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</si>
  <si>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</si>
  <si>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</si>
  <si>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</si>
  <si>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</si>
  <si>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</si>
  <si>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</si>
  <si>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</si>
  <si>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</si>
  <si>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</si>
  <si>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</si>
  <si>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</si>
  <si>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</si>
  <si>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</si>
  <si>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</si>
  <si>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</si>
  <si>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</si>
  <si>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</si>
  <si>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</si>
  <si>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</si>
  <si>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</si>
  <si>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</si>
  <si>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</si>
  <si>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</si>
  <si>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</si>
  <si>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</si>
  <si>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</si>
  <si>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</si>
  <si>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</si>
  <si>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</si>
  <si>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</si>
  <si>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</si>
  <si>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</si>
  <si>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</si>
  <si>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</si>
  <si>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</si>
  <si>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</si>
  <si>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</si>
  <si>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</si>
  <si>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</si>
  <si>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</si>
  <si>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</si>
  <si>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</si>
  <si>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</si>
  <si>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</si>
  <si>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</si>
  <si>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</si>
  <si>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</si>
  <si>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</si>
  <si>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</si>
  <si>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</si>
  <si>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</si>
  <si>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</si>
  <si>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</si>
  <si>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</si>
  <si>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</si>
  <si>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</si>
  <si>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</si>
  <si>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</si>
  <si>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</si>
  <si>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</si>
  <si>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</si>
  <si>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</si>
  <si>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</si>
  <si>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</si>
  <si>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</si>
  <si>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</si>
  <si>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</si>
  <si>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</si>
  <si>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</si>
  <si>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</si>
  <si>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</si>
  <si>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</si>
  <si>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</si>
  <si>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</si>
  <si>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</si>
  <si>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</si>
  <si>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</si>
  <si>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</si>
  <si>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</si>
  <si>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</si>
  <si>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</si>
  <si>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</si>
  <si>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</si>
  <si>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</si>
  <si>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</si>
  <si>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</si>
  <si>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</si>
  <si>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</si>
  <si>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</si>
  <si>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</si>
  <si>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</si>
  <si>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</si>
  <si>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</si>
  <si>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</si>
  <si>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</si>
  <si>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</si>
  <si>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</si>
  <si>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</si>
  <si>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</si>
  <si>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</si>
  <si>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</si>
  <si>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</si>
  <si>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</si>
  <si>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</si>
  <si>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</si>
  <si>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</si>
  <si>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</si>
  <si>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</si>
  <si>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</si>
  <si>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</si>
  <si>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</si>
  <si>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</si>
  <si>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</si>
  <si>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</si>
  <si>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</si>
  <si>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</si>
  <si>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</si>
  <si>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</si>
  <si>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</si>
  <si>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</si>
  <si>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</si>
  <si>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</si>
  <si>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</si>
  <si>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</si>
  <si>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</si>
  <si>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</si>
  <si>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</si>
  <si>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</si>
  <si>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</si>
  <si>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</si>
  <si>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</si>
  <si>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</si>
  <si>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</si>
  <si>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</si>
  <si>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</si>
  <si>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</si>
  <si>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</si>
  <si>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</si>
  <si>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</si>
  <si>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</si>
  <si>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</si>
  <si>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</si>
  <si>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</si>
  <si>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</si>
  <si>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</si>
  <si>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</si>
  <si>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</si>
  <si>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</si>
  <si>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</si>
  <si>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</si>
  <si>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</si>
  <si>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</si>
  <si>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</si>
  <si>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</si>
  <si>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</si>
  <si>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</si>
  <si>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</si>
  <si>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</si>
  <si>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</si>
  <si>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</si>
  <si>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</si>
  <si>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</si>
  <si>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</si>
  <si>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</si>
  <si>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</si>
  <si>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</si>
  <si>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</si>
  <si>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</si>
  <si>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</si>
  <si>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</si>
  <si>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</si>
  <si>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</si>
  <si>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</si>
  <si>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</si>
  <si>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</si>
  <si>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</si>
  <si>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</si>
  <si>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</si>
  <si>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</si>
  <si>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</si>
  <si>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</si>
  <si>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</si>
  <si>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</si>
  <si>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</si>
  <si>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</si>
  <si>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</si>
  <si>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</si>
  <si>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</si>
  <si>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</si>
  <si>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</si>
  <si>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</si>
  <si>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</si>
  <si>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</si>
  <si>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</si>
  <si>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</si>
  <si>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</si>
  <si>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</si>
  <si>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</si>
  <si>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</si>
  <si>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</si>
  <si>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</si>
  <si>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</si>
  <si>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</si>
  <si>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</si>
  <si>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</si>
  <si>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</si>
  <si>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</si>
  <si>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</si>
  <si>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</si>
  <si>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</si>
  <si>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</si>
  <si>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</si>
  <si>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</si>
  <si>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</si>
  <si>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</si>
  <si>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</si>
  <si>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</si>
  <si>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</si>
  <si>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</si>
  <si>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</si>
  <si>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</si>
  <si>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</si>
  <si>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</si>
  <si>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</si>
  <si>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</si>
  <si>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</si>
  <si>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</si>
  <si>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</si>
  <si>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</si>
  <si>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</si>
  <si>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</si>
  <si>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</si>
  <si>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</si>
  <si>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</si>
  <si>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</si>
  <si>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</si>
  <si>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</si>
  <si>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</si>
  <si>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</si>
  <si>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</si>
  <si>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</si>
  <si>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</si>
  <si>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</si>
  <si>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</si>
  <si>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</si>
  <si>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</si>
  <si>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</si>
  <si>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</si>
  <si>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</si>
  <si>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</si>
  <si>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</si>
  <si>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</si>
  <si>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</si>
  <si>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</si>
  <si>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</si>
  <si>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</si>
  <si>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</si>
  <si>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</si>
  <si>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</si>
  <si>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</si>
  <si>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</si>
  <si>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</si>
  <si>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</si>
  <si>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</si>
  <si>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</si>
  <si>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</si>
  <si>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</si>
  <si>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</si>
  <si>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</si>
  <si>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</si>
  <si>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</si>
  <si>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</si>
  <si>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</si>
  <si>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</si>
  <si>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</si>
  <si>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</si>
  <si>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</si>
  <si>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</si>
  <si>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</si>
  <si>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</si>
  <si>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</si>
  <si>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</si>
  <si>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</si>
  <si>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</si>
  <si>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</si>
  <si>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</si>
  <si>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</si>
  <si>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</si>
  <si>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</si>
  <si>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</si>
  <si>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</si>
  <si>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</si>
  <si>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</si>
  <si>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</si>
  <si>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</si>
  <si>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</si>
  <si>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</si>
  <si>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</si>
  <si>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</si>
  <si>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</si>
  <si>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</si>
  <si>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</si>
  <si>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</si>
  <si>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</si>
  <si>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</si>
  <si>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</si>
  <si>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</si>
  <si>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</si>
  <si>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</si>
  <si>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</si>
  <si>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</si>
  <si>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</si>
  <si>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</si>
  <si>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</si>
  <si>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</si>
  <si>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</si>
  <si>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</si>
  <si>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</si>
  <si>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</si>
  <si>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</si>
  <si>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</si>
  <si>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</si>
  <si>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</si>
  <si>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</si>
  <si>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</si>
  <si>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</si>
  <si>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</si>
  <si>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</si>
  <si>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</si>
  <si>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</si>
  <si>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</si>
  <si>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</si>
  <si>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</si>
  <si>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</si>
  <si>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</si>
  <si>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</si>
  <si>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</si>
  <si>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</si>
  <si>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</si>
  <si>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</si>
  <si>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</si>
  <si>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</si>
  <si>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</si>
  <si>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</si>
  <si>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</si>
  <si>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</si>
  <si>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</si>
  <si>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</si>
  <si>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</si>
  <si>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</si>
  <si>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</si>
  <si>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</si>
  <si>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</si>
  <si>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</si>
  <si>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</si>
  <si>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</si>
  <si>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</si>
  <si>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</si>
  <si>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</si>
  <si>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</si>
  <si>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</si>
  <si>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</si>
  <si>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</si>
  <si>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</si>
  <si>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</si>
  <si>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</si>
  <si>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</si>
  <si>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</si>
  <si>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</si>
  <si>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</si>
  <si>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</si>
  <si>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</si>
  <si>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</si>
  <si>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</si>
  <si>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</si>
  <si>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</si>
  <si>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</si>
  <si>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</si>
  <si>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</si>
  <si>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</si>
  <si>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</si>
  <si>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</si>
  <si>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</si>
  <si>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</si>
  <si>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</si>
  <si>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</si>
  <si>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</si>
  <si>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</si>
  <si>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</si>
  <si>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</si>
  <si>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</si>
  <si>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</si>
  <si>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</si>
  <si>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</si>
  <si>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</si>
  <si>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</si>
  <si>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</si>
  <si>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</si>
  <si>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</si>
  <si>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</si>
  <si>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</si>
  <si>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</si>
  <si>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</si>
  <si>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</si>
  <si>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</si>
  <si>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</si>
  <si>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</si>
  <si>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</si>
  <si>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</si>
  <si>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</si>
  <si>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</si>
  <si>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</si>
  <si>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</si>
  <si>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</si>
  <si>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</si>
  <si>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</si>
  <si>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</si>
  <si>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</si>
  <si>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</si>
  <si>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</si>
  <si>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</si>
  <si>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</si>
  <si>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</si>
  <si>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</si>
  <si>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</si>
  <si>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</si>
  <si>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</si>
  <si>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</si>
  <si>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</si>
  <si>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</si>
  <si>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</si>
  <si>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</si>
  <si>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</si>
  <si>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</si>
  <si>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</si>
  <si>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</si>
  <si>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</si>
  <si>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</si>
  <si>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</si>
  <si>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</si>
  <si>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</si>
  <si>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</si>
  <si>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</si>
  <si>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</si>
  <si>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</si>
  <si>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</si>
  <si>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</si>
  <si>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</si>
  <si>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</si>
  <si>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</si>
  <si>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</si>
  <si>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</si>
  <si>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</si>
  <si>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</si>
  <si>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</si>
  <si>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</si>
  <si>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</si>
  <si>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</si>
  <si>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</si>
  <si>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</si>
  <si>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</si>
  <si>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</si>
  <si>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</si>
  <si>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</si>
  <si>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</si>
  <si>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</si>
  <si>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</si>
  <si>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</si>
  <si>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</si>
  <si>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</si>
  <si>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</si>
  <si>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</si>
  <si>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</si>
  <si>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</si>
  <si>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</si>
  <si>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</si>
  <si>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</si>
  <si>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</si>
  <si>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</si>
  <si>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</si>
  <si>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</si>
  <si>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</si>
  <si>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</si>
  <si>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</si>
  <si>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</si>
  <si>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</si>
  <si>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</si>
  <si>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</si>
  <si>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</si>
  <si>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</si>
  <si>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</si>
  <si>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</si>
  <si>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</si>
  <si>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</si>
  <si>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</si>
  <si>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</si>
  <si>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</si>
  <si>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</si>
  <si>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</si>
  <si>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</si>
  <si>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</si>
  <si>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</si>
  <si>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</si>
  <si>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</si>
  <si>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</si>
  <si>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</si>
  <si>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</si>
  <si>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</si>
  <si>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</si>
  <si>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</si>
  <si>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</si>
  <si>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</si>
  <si>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</si>
  <si>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</si>
  <si>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</si>
  <si>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</si>
  <si>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</si>
  <si>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</si>
  <si>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</si>
  <si>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</si>
  <si>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</si>
  <si>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</si>
  <si>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</si>
  <si>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</si>
  <si>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</si>
  <si>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</si>
  <si>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</si>
  <si>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</si>
  <si>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</si>
  <si>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</si>
  <si>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</si>
  <si>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</si>
  <si>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</si>
  <si>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</si>
  <si>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</si>
  <si>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</si>
  <si>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</si>
  <si>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</si>
  <si>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</si>
  <si>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</si>
  <si>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</si>
  <si>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</si>
  <si>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</si>
  <si>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</si>
  <si>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</si>
  <si>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</si>
  <si>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</si>
  <si>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</si>
  <si>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</si>
  <si>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</si>
  <si>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</si>
  <si>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</si>
  <si>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</si>
  <si>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</si>
  <si>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</si>
  <si>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</si>
  <si>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</si>
  <si>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</si>
  <si>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</si>
  <si>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</si>
  <si>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</si>
  <si>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</si>
  <si>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</si>
  <si>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</si>
  <si>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</si>
  <si>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</si>
  <si>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</si>
  <si>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</si>
  <si>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</si>
  <si>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</si>
  <si>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</si>
  <si>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</si>
  <si>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</si>
  <si>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</si>
  <si>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</si>
  <si>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</si>
  <si>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</si>
  <si>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</si>
  <si>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</si>
  <si>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</si>
  <si>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</si>
  <si>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</si>
  <si>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</si>
  <si>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</si>
  <si>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</si>
  <si>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</si>
  <si>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</si>
  <si>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</si>
  <si>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</si>
  <si>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</si>
  <si>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</si>
  <si>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</si>
  <si>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</si>
  <si>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</si>
  <si>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</si>
  <si>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</si>
  <si>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</si>
  <si>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</si>
  <si>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</si>
  <si>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</si>
  <si>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</si>
  <si>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</si>
  <si>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</si>
  <si>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</si>
  <si>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</si>
  <si>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</si>
  <si>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</si>
  <si>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</si>
  <si>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</si>
  <si>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</si>
  <si>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</si>
  <si>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</si>
  <si>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</si>
  <si>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</si>
  <si>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</si>
  <si>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</si>
  <si>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</si>
  <si>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</si>
  <si>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</si>
  <si>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</si>
  <si>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</si>
  <si>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</si>
  <si>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</si>
  <si>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</si>
  <si>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</si>
  <si>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</si>
  <si>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</si>
  <si>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</si>
  <si>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</si>
  <si>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</si>
  <si>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</si>
  <si>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</si>
  <si>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</si>
  <si>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</si>
  <si>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</si>
  <si>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</si>
  <si>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</si>
  <si>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</si>
  <si>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</si>
  <si>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</si>
  <si>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</si>
  <si>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</si>
  <si>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</si>
  <si>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</si>
  <si>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</si>
  <si>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</si>
  <si>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</si>
  <si>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</si>
  <si>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</si>
  <si>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</si>
  <si>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</si>
  <si>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</si>
  <si>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</si>
  <si>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</si>
  <si>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</si>
  <si>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</si>
  <si>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</si>
  <si>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</si>
  <si>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</si>
  <si>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</si>
  <si>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</si>
  <si>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</si>
  <si>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</si>
  <si>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</si>
  <si>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</si>
  <si>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</si>
  <si>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</si>
  <si>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</si>
  <si>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</si>
  <si>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</si>
  <si>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</si>
  <si>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</si>
  <si>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</si>
  <si>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</si>
  <si>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</si>
  <si>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</si>
  <si>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</si>
  <si>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</si>
  <si>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</si>
  <si>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</si>
  <si>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</si>
  <si>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</si>
  <si>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</si>
  <si>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</si>
  <si>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</si>
  <si>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</si>
  <si>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</si>
  <si>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</si>
  <si>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</si>
  <si>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</si>
  <si>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</si>
  <si>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</si>
  <si>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</si>
  <si>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</si>
  <si>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</si>
  <si>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</si>
  <si>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</si>
  <si>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</si>
  <si>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</si>
  <si>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</si>
  <si>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</si>
  <si>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</si>
  <si>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</si>
  <si>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</si>
  <si>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</si>
  <si>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</si>
  <si>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</si>
  <si>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</si>
  <si>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</si>
  <si>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</si>
  <si>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</si>
  <si>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</si>
  <si>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</si>
  <si>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</si>
  <si>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</si>
  <si>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</si>
  <si>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</si>
  <si>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</si>
  <si>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</si>
  <si>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</si>
  <si>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</si>
  <si>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</si>
  <si>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</si>
  <si>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</si>
  <si>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</si>
  <si>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</si>
  <si>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</si>
  <si>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</si>
  <si>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</si>
  <si>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</si>
  <si>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</si>
  <si>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</si>
  <si>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</si>
  <si>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</si>
  <si>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</si>
  <si>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</si>
  <si>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</si>
  <si>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</si>
  <si>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</si>
  <si>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</si>
  <si>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</si>
  <si>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</si>
  <si>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</si>
  <si>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</si>
  <si>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</si>
  <si>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</si>
  <si>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</si>
  <si>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</si>
  <si>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</si>
  <si>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</si>
  <si>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</si>
  <si>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</si>
  <si>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</si>
  <si>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</si>
  <si>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</si>
  <si>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</si>
  <si>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</si>
  <si>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</si>
  <si>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</si>
  <si>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</si>
  <si>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</si>
  <si>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</si>
  <si>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</si>
  <si>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</si>
  <si>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</si>
  <si>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</si>
  <si>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</si>
  <si>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</si>
  <si>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</si>
  <si>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</si>
  <si>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</si>
  <si>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</si>
  <si>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</si>
  <si>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</si>
  <si>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</si>
  <si>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</si>
  <si>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</si>
  <si>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</si>
  <si>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</si>
  <si>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</si>
  <si>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</si>
  <si>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</si>
  <si>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</si>
  <si>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</si>
  <si>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</si>
  <si>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</si>
  <si>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</si>
  <si>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</si>
  <si>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</si>
  <si>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</si>
  <si>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</si>
  <si>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</si>
  <si>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</si>
  <si>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</si>
  <si>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</si>
  <si>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</si>
  <si>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</si>
  <si>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</si>
  <si>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</si>
  <si>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</si>
  <si>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</si>
  <si>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</si>
  <si>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</si>
  <si>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</si>
  <si>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</si>
  <si>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</si>
  <si>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</si>
  <si>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</si>
  <si>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</si>
  <si>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</si>
  <si>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</si>
  <si>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</si>
  <si>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</si>
  <si>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</si>
  <si>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</si>
  <si>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</si>
  <si>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</si>
  <si>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</si>
  <si>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</si>
  <si>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</si>
  <si>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</si>
  <si>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</si>
  <si>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</si>
  <si>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</si>
  <si>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</si>
  <si>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</si>
  <si>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</si>
  <si>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</si>
  <si>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</si>
  <si>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</si>
  <si>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</si>
  <si>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</si>
  <si>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</si>
  <si>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</si>
  <si>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</si>
  <si>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</si>
  <si>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</si>
  <si>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</si>
  <si>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</si>
  <si>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</si>
  <si>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</si>
  <si>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</si>
  <si>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</si>
  <si>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</si>
  <si>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</si>
  <si>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</si>
  <si>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</si>
  <si>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</si>
  <si>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</si>
  <si>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</si>
  <si>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</si>
  <si>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</si>
  <si>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</si>
  <si>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</si>
  <si>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</si>
  <si>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</si>
  <si>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</si>
  <si>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</si>
  <si>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</si>
  <si>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</si>
  <si>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</si>
  <si>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</si>
  <si>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</si>
  <si>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</si>
  <si>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</si>
  <si>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</si>
  <si>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</si>
  <si>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</si>
  <si>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</si>
  <si>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</si>
  <si>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</si>
  <si>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</si>
  <si>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</si>
  <si>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</si>
  <si>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</si>
  <si>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</si>
  <si>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</si>
  <si>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</si>
  <si>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</si>
  <si>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</si>
  <si>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</si>
  <si>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</si>
  <si>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</si>
  <si>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</si>
  <si>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</si>
  <si>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</si>
  <si>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</si>
  <si>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</si>
  <si>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</si>
  <si>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</si>
  <si>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</si>
  <si>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</si>
  <si>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</si>
  <si>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</si>
  <si>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</si>
  <si>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</si>
  <si>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</si>
  <si>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</si>
  <si>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</si>
  <si>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</si>
  <si>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</si>
  <si>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</si>
  <si>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</si>
  <si>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</si>
  <si>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</si>
  <si>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</si>
  <si>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</si>
  <si>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</si>
  <si>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</si>
  <si>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</si>
  <si>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</si>
  <si>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</si>
  <si>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</si>
  <si>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</si>
  <si>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</si>
  <si>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</si>
  <si>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</si>
  <si>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</si>
  <si>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</si>
  <si>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</si>
  <si>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</si>
  <si>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</si>
  <si>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</si>
  <si>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</si>
  <si>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</si>
  <si>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</si>
  <si>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</si>
  <si>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</si>
  <si>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</si>
  <si>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</si>
  <si>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</si>
  <si>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</si>
  <si>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</si>
  <si>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</si>
  <si>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</si>
  <si>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</si>
  <si>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</si>
  <si>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</si>
  <si>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</si>
  <si>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</si>
  <si>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</si>
  <si>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</si>
  <si>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</si>
  <si>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</si>
  <si>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</si>
  <si>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</si>
  <si>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</si>
  <si>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</si>
  <si>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</si>
  <si>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</si>
  <si>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</si>
  <si>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</si>
  <si>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</si>
  <si>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</si>
  <si>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</si>
  <si>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</si>
  <si>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</si>
  <si>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</si>
  <si>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</si>
  <si>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</si>
  <si>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</si>
  <si>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</si>
  <si>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</si>
  <si>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</si>
  <si>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</si>
  <si>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</si>
  <si>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</si>
  <si>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</si>
  <si>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</si>
  <si>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</si>
  <si>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</si>
  <si>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</si>
  <si>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</si>
  <si>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</si>
  <si>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</si>
  <si>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</si>
  <si>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</si>
  <si>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</si>
  <si>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</si>
  <si>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</si>
  <si>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</si>
  <si>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</si>
  <si>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</si>
  <si>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</si>
  <si>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</si>
  <si>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</si>
  <si>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</si>
  <si>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</si>
  <si>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</si>
  <si>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</si>
  <si>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</si>
  <si>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</si>
  <si>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</si>
  <si>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</si>
  <si>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</si>
  <si>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</si>
  <si>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</si>
  <si>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</si>
  <si>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</si>
  <si>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</si>
  <si>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</si>
  <si>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</si>
  <si>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</si>
  <si>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</si>
  <si>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</si>
  <si>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</si>
  <si>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</si>
  <si>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</si>
  <si>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</si>
  <si>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</si>
  <si>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</si>
  <si>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</si>
  <si>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</si>
  <si>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</si>
  <si>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</si>
  <si>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</si>
  <si>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</si>
  <si>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</si>
  <si>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</si>
  <si>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</si>
  <si>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</si>
  <si>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</si>
  <si>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</si>
  <si>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</si>
  <si>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</si>
  <si>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</si>
  <si>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</si>
  <si>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</si>
  <si>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</si>
  <si>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</si>
  <si>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</si>
  <si>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</si>
  <si>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</si>
  <si>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</si>
  <si>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</si>
  <si>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</si>
  <si>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</si>
  <si>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</si>
  <si>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</si>
  <si>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</si>
  <si>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</si>
  <si>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</si>
  <si>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</si>
  <si>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</si>
  <si>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</si>
  <si>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</si>
  <si>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</si>
  <si>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</si>
  <si>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</si>
  <si>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</si>
  <si>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</si>
  <si>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</si>
  <si>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</si>
  <si>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</si>
  <si>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</si>
  <si>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</si>
  <si>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</si>
  <si>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</si>
  <si>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</si>
  <si>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</si>
  <si>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</si>
  <si>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</si>
  <si>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</si>
  <si>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</si>
  <si>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</si>
  <si>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</si>
  <si>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</si>
  <si>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</si>
  <si>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</si>
  <si>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</si>
  <si>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</si>
  <si>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</si>
  <si>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</si>
  <si>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</si>
  <si>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</si>
  <si>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</si>
  <si>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</si>
  <si>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</si>
  <si>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</si>
  <si>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</si>
  <si>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</si>
  <si>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</si>
  <si>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</si>
  <si>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</si>
  <si>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</si>
  <si>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</si>
  <si>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</si>
  <si>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</si>
  <si>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</si>
  <si>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</si>
  <si>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</si>
  <si>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</si>
  <si>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</si>
  <si>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</si>
  <si>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</si>
  <si>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</si>
  <si>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</si>
  <si>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</si>
  <si>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</si>
  <si>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</si>
  <si>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</si>
  <si>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</si>
  <si>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</si>
  <si>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</si>
  <si>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</si>
  <si>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</si>
  <si>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</si>
  <si>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</si>
  <si>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</si>
  <si>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</si>
  <si>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</si>
  <si>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</si>
  <si>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</si>
  <si>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</si>
  <si>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</si>
  <si>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</si>
  <si>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</si>
  <si>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</si>
  <si>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</si>
  <si>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</si>
  <si>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</si>
  <si>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</si>
  <si>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</si>
  <si>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</si>
  <si>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</si>
  <si>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</si>
  <si>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</si>
  <si>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</si>
  <si>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</si>
  <si>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</si>
  <si>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</si>
  <si>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</si>
  <si>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</si>
  <si>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</si>
  <si>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</si>
  <si>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</si>
  <si>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</si>
  <si>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</si>
  <si>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</si>
  <si>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</si>
  <si>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</si>
  <si>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</si>
  <si>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</si>
  <si>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</si>
  <si>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</si>
  <si>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</si>
  <si>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</si>
  <si>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</si>
  <si>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</si>
  <si>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</si>
  <si>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</si>
  <si>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</si>
  <si>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</si>
  <si>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</si>
  <si>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</si>
  <si>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</si>
  <si>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</si>
  <si>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</si>
  <si>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</si>
  <si>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</si>
  <si>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</si>
  <si>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</si>
  <si>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</si>
  <si>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</si>
  <si>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</si>
  <si>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</si>
  <si>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</si>
  <si>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</si>
  <si>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</si>
  <si>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</si>
  <si>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</si>
  <si>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</si>
  <si>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</si>
  <si>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</si>
  <si>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</si>
  <si>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</si>
  <si>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</si>
  <si>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</si>
  <si>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</si>
  <si>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</si>
  <si>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</si>
  <si>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</si>
  <si>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</si>
  <si>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</si>
  <si>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</si>
  <si>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</si>
  <si>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</si>
  <si>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</si>
  <si>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</si>
  <si>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</si>
  <si>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</si>
  <si>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</si>
  <si>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</si>
  <si>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</si>
  <si>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</si>
  <si>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</si>
  <si>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</si>
  <si>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</si>
  <si>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</si>
  <si>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</si>
  <si>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</si>
  <si>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</si>
  <si>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</si>
  <si>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</si>
  <si>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</si>
  <si>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</si>
  <si>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</si>
  <si>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</si>
  <si>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</si>
  <si>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</si>
  <si>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</si>
  <si>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</si>
  <si>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</si>
  <si>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</si>
  <si>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</si>
  <si>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</si>
  <si>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</si>
  <si>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</si>
  <si>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</si>
  <si>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</si>
  <si>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</si>
  <si>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</si>
  <si>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</si>
  <si>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</si>
  <si>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</si>
  <si>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</si>
  <si>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</si>
  <si>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</si>
  <si>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</si>
  <si>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</si>
  <si>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</si>
  <si>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</si>
  <si>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</si>
  <si>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</si>
  <si>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</si>
  <si>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</si>
  <si>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</si>
  <si>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</si>
  <si>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</si>
  <si>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</si>
  <si>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</si>
  <si>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</si>
  <si>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</si>
  <si>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</si>
  <si>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</si>
  <si>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</si>
  <si>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</si>
  <si>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</si>
  <si>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</si>
  <si>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</si>
  <si>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</si>
  <si>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</si>
  <si>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</si>
  <si>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</si>
  <si>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</si>
  <si>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</si>
  <si>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</si>
  <si>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</si>
  <si>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</si>
  <si>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</si>
  <si>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</si>
  <si>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</si>
  <si>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</si>
  <si>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</si>
  <si>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</si>
  <si>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</si>
  <si>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</si>
  <si>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</si>
  <si>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</si>
  <si>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</si>
  <si>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</si>
  <si>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</si>
  <si>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</si>
  <si>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</si>
  <si>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</si>
  <si>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</si>
  <si>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</si>
  <si>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</si>
  <si>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</si>
  <si>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</si>
  <si>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</si>
  <si>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</si>
  <si>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</si>
  <si>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</si>
  <si>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</si>
  <si>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</si>
  <si>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</si>
  <si>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</si>
  <si>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</si>
  <si>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</si>
  <si>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</si>
  <si>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</si>
  <si>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</si>
  <si>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</si>
  <si>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</si>
  <si>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</si>
  <si>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</si>
  <si>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</si>
  <si>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</si>
  <si>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</si>
  <si>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</si>
  <si>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</si>
  <si>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</si>
  <si>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</si>
  <si>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</si>
  <si>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</si>
  <si>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</si>
  <si>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</si>
  <si>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</si>
  <si>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</si>
  <si>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</si>
  <si>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</si>
  <si>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</si>
  <si>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</si>
  <si>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</si>
  <si>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</si>
  <si>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</si>
  <si>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</si>
  <si>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</si>
  <si>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</si>
  <si>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</si>
  <si>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</si>
  <si>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</si>
  <si>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</si>
  <si>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</si>
  <si>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</si>
  <si>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</si>
  <si>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</si>
  <si>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</si>
  <si>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</si>
  <si>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</si>
  <si>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</si>
  <si>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</si>
  <si>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</si>
  <si>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</si>
  <si>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</si>
  <si>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</si>
  <si>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</si>
  <si>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</si>
  <si>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</si>
  <si>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</si>
  <si>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</si>
  <si>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</si>
  <si>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</si>
  <si>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</si>
  <si>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</si>
  <si>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</si>
  <si>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</si>
  <si>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</si>
  <si>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</si>
  <si>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</si>
  <si>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</si>
  <si>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</si>
  <si>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</si>
  <si>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</si>
  <si>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</si>
  <si>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</si>
  <si>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</si>
  <si>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</si>
  <si>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</si>
  <si>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</si>
  <si>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</si>
  <si>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</si>
  <si>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</si>
  <si>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</si>
  <si>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</si>
  <si>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</si>
  <si>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</si>
  <si>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</si>
  <si>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</si>
  <si>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</si>
  <si>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</si>
  <si>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</si>
  <si>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</si>
  <si>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</si>
  <si>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</si>
  <si>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</si>
  <si>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</si>
  <si>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</si>
  <si>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</si>
  <si>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</si>
  <si>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</si>
  <si>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</si>
  <si>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</si>
  <si>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</si>
  <si>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</si>
  <si>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</si>
  <si>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</si>
  <si>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</si>
  <si>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</si>
  <si>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</si>
  <si>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</si>
  <si>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</si>
  <si>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</si>
  <si>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</si>
  <si>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</si>
  <si>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</si>
  <si>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</si>
  <si>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</si>
  <si>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</si>
  <si>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</si>
  <si>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</si>
  <si>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</si>
  <si>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</si>
  <si>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</si>
  <si>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</si>
  <si>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</si>
  <si>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</si>
  <si>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</si>
  <si>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</si>
  <si>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</si>
  <si>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</si>
  <si>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</si>
  <si>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</si>
  <si>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</si>
  <si>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</si>
  <si>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</si>
  <si>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</si>
  <si>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</si>
  <si>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</si>
  <si>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</si>
  <si>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</si>
  <si>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</si>
  <si>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</si>
  <si>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</si>
  <si>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</si>
  <si>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</si>
  <si>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</si>
  <si>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</si>
  <si>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</si>
  <si>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</si>
  <si>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</si>
  <si>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</si>
  <si>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</si>
  <si>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</si>
  <si>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</si>
  <si>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</si>
  <si>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</si>
  <si>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</si>
  <si>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</si>
  <si>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</si>
  <si>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</si>
  <si>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</si>
  <si>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</si>
  <si>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</si>
  <si>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</si>
  <si>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</si>
  <si>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</si>
  <si>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</si>
  <si>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</si>
  <si>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</si>
  <si>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</si>
  <si>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</si>
  <si>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</si>
  <si>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</si>
  <si>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</si>
  <si>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</si>
  <si>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</si>
  <si>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</si>
  <si>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</si>
  <si>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</si>
  <si>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</si>
  <si>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</si>
  <si>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</si>
  <si>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</si>
  <si>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</si>
  <si>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</si>
  <si>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</si>
  <si>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</si>
  <si>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</si>
  <si>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</si>
  <si>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</si>
  <si>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</si>
  <si>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</si>
  <si>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</si>
  <si>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</si>
  <si>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</si>
  <si>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</si>
  <si>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</si>
  <si>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</si>
  <si>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</si>
  <si>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</si>
  <si>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</si>
  <si>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</si>
  <si>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</si>
  <si>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</si>
  <si>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</si>
  <si>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</si>
  <si>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</si>
  <si>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</si>
  <si>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</si>
  <si>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</si>
  <si>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</si>
  <si>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</si>
  <si>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</si>
  <si>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</si>
  <si>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</si>
  <si>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</si>
  <si>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</si>
  <si>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</si>
  <si>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</si>
  <si>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</si>
  <si>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</si>
  <si>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</si>
  <si>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</si>
  <si>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</si>
  <si>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</si>
  <si>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</si>
  <si>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</si>
  <si>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</si>
  <si>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</si>
  <si>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</si>
  <si>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</si>
  <si>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</si>
  <si>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</si>
  <si>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</si>
  <si>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</si>
  <si>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</si>
  <si>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</si>
  <si>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</si>
  <si>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</si>
  <si>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</si>
  <si>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</si>
  <si>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</si>
  <si>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</si>
  <si>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</si>
  <si>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</si>
  <si>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</si>
  <si>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</si>
  <si>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</si>
  <si>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</si>
  <si>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</si>
  <si>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</si>
  <si>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</si>
  <si>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</si>
  <si>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</si>
  <si>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</si>
  <si>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</si>
  <si>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</si>
  <si>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</si>
  <si>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</si>
  <si>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</si>
  <si>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</si>
  <si>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</si>
  <si>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</si>
  <si>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</si>
  <si>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</si>
  <si>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</si>
  <si>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</si>
  <si>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</si>
  <si>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</si>
  <si>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</si>
  <si>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</si>
  <si>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</si>
  <si>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</si>
  <si>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</si>
  <si>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</si>
  <si>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</si>
  <si>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</si>
  <si>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</si>
  <si>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</si>
  <si>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</si>
  <si>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</si>
  <si>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</si>
  <si>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</si>
  <si>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</si>
  <si>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</si>
  <si>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</si>
  <si>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</si>
  <si>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</si>
  <si>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</si>
  <si>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</si>
  <si>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</si>
  <si>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</si>
  <si>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</si>
  <si>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</si>
  <si>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</si>
  <si>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</si>
  <si>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</si>
  <si>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</si>
  <si>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</si>
  <si>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</si>
  <si>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</si>
  <si>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</si>
  <si>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</si>
  <si>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</si>
  <si>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</si>
  <si>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</si>
  <si>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</si>
  <si>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</si>
  <si>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</si>
  <si>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</si>
  <si>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</si>
  <si>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</si>
  <si>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</si>
  <si>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</si>
  <si>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</si>
  <si>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</si>
  <si>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</si>
  <si>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</si>
  <si>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</si>
  <si>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</si>
  <si>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</si>
  <si>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</si>
  <si>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</si>
  <si>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</si>
  <si>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</si>
  <si>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</si>
  <si>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</si>
  <si>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</si>
  <si>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</si>
  <si>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</si>
  <si>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</si>
  <si>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</si>
  <si>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</si>
  <si>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</si>
  <si>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</si>
  <si>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</si>
  <si>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</si>
  <si>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</si>
  <si>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</si>
  <si>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</si>
  <si>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</si>
  <si>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</si>
  <si>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</si>
  <si>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</si>
  <si>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</si>
  <si>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</si>
  <si>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</si>
  <si>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</si>
  <si>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</si>
  <si>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</si>
  <si>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</si>
  <si>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</si>
  <si>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</si>
  <si>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</si>
  <si>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</si>
  <si>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</si>
  <si>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</si>
  <si>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</si>
  <si>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</si>
  <si>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</si>
  <si>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</si>
  <si>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</si>
  <si>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</si>
  <si>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</si>
  <si>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</si>
  <si>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</si>
  <si>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</si>
  <si>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</si>
  <si>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</si>
  <si>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</si>
  <si>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</si>
  <si>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</si>
  <si>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</si>
  <si>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</si>
  <si>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</si>
  <si>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</si>
  <si>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</si>
  <si>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</si>
  <si>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</si>
  <si>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</si>
  <si>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</si>
  <si>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</si>
  <si>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</si>
  <si>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</si>
  <si>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</si>
  <si>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</si>
  <si>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</si>
  <si>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</si>
  <si>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</si>
  <si>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</si>
  <si>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</si>
  <si>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</si>
  <si>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</si>
  <si>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</si>
  <si>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</si>
  <si>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</si>
  <si>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</si>
  <si>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</si>
  <si>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</si>
  <si>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</si>
  <si>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</si>
  <si>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</si>
  <si>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</si>
  <si>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</si>
  <si>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</si>
  <si>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</si>
  <si>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</si>
  <si>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</si>
  <si>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</si>
  <si>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</si>
  <si>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</si>
  <si>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</si>
  <si>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</si>
  <si>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</si>
  <si>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</si>
  <si>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</si>
  <si>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</si>
  <si>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</si>
  <si>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</si>
  <si>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</si>
  <si>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</si>
  <si>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</si>
  <si>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</si>
  <si>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</si>
  <si>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</si>
  <si>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</si>
  <si>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</si>
  <si>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</si>
  <si>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</si>
  <si>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</si>
  <si>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</si>
  <si>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</si>
  <si>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</si>
  <si>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</si>
  <si>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</si>
  <si>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</si>
  <si>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</si>
  <si>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</si>
  <si>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</si>
  <si>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</si>
  <si>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</si>
  <si>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</si>
  <si>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</si>
  <si>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</si>
  <si>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</si>
  <si>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</si>
  <si>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</si>
  <si>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</si>
  <si>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</si>
  <si>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</si>
  <si>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</si>
  <si>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</si>
  <si>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</si>
  <si>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</si>
  <si>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</si>
  <si>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</si>
  <si>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</si>
  <si>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</si>
  <si>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</si>
  <si>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</si>
  <si>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</si>
  <si>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</si>
  <si>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</si>
  <si>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</si>
  <si>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</si>
  <si>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</si>
  <si>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</si>
  <si>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</si>
  <si>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</si>
  <si>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</si>
  <si>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</si>
  <si>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</si>
  <si>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</si>
  <si>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</si>
  <si>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</si>
  <si>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</si>
  <si>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</si>
  <si>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</si>
  <si>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</si>
  <si>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</si>
  <si>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</si>
  <si>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</si>
  <si>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</si>
  <si>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</si>
  <si>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</si>
  <si>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</si>
  <si>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</si>
  <si>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</si>
  <si>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</si>
  <si>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</si>
  <si>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</si>
  <si>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</si>
  <si>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</si>
  <si>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</si>
  <si>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</si>
  <si>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</si>
  <si>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</si>
  <si>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</si>
  <si>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</si>
  <si>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</si>
  <si>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</si>
  <si>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</si>
  <si>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</si>
  <si>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</si>
  <si>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</si>
  <si>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</si>
  <si>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</si>
  <si>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</si>
  <si>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</si>
  <si>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</si>
  <si>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</si>
  <si>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</si>
  <si>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</si>
  <si>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</si>
  <si>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</si>
  <si>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</si>
  <si>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</si>
  <si>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</si>
  <si>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</si>
  <si>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</si>
  <si>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</si>
  <si>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</si>
  <si>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</si>
  <si>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</si>
  <si>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</si>
  <si>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</si>
  <si>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</si>
  <si>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</si>
  <si>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</si>
  <si>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</si>
  <si>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</si>
  <si>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</si>
  <si>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</si>
  <si>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</si>
  <si>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</si>
  <si>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</si>
  <si>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</si>
  <si>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</si>
  <si>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</si>
  <si>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</si>
  <si>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</si>
  <si>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</si>
  <si>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</si>
  <si>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</si>
  <si>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</si>
  <si>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</si>
  <si>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</si>
  <si>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</si>
  <si>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</si>
  <si>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</si>
  <si>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</si>
  <si>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</si>
  <si>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</si>
  <si>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</si>
  <si>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</si>
  <si>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</si>
  <si>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</si>
  <si>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</si>
  <si>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</si>
  <si>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</si>
  <si>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</si>
  <si>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</si>
  <si>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</si>
  <si>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</si>
  <si>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</si>
  <si>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</si>
  <si>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</si>
  <si>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</si>
  <si>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</si>
  <si>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</si>
  <si>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</si>
  <si>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</si>
  <si>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</si>
  <si>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</si>
  <si>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</si>
  <si>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</si>
  <si>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</si>
  <si>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</si>
  <si>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</si>
  <si>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</si>
  <si>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</si>
  <si>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</si>
  <si>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</si>
  <si>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</si>
  <si>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</si>
  <si>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</si>
  <si>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</si>
  <si>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</si>
  <si>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</si>
  <si>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</si>
  <si>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</si>
  <si>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</si>
  <si>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</si>
  <si>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</si>
  <si>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</si>
  <si>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</si>
  <si>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</si>
  <si>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</si>
  <si>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</si>
  <si>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</si>
  <si>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</si>
  <si>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</si>
  <si>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</si>
  <si>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</si>
  <si>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</si>
  <si>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</si>
  <si>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</si>
  <si>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</si>
  <si>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</si>
  <si>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</si>
  <si>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</si>
  <si>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</si>
  <si>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</si>
  <si>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</si>
  <si>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</si>
  <si>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</si>
  <si>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</si>
  <si>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</si>
  <si>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</si>
  <si>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</si>
  <si>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</si>
  <si>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</si>
  <si>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</si>
  <si>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</si>
  <si>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</si>
  <si>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</si>
  <si>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</si>
  <si>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</si>
  <si>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</si>
  <si>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</si>
  <si>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</si>
  <si>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</si>
  <si>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</si>
  <si>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</si>
  <si>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</si>
  <si>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</si>
  <si>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</si>
  <si>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</si>
  <si>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</si>
  <si>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</si>
  <si>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</si>
  <si>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</si>
  <si>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</si>
  <si>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</si>
  <si>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</si>
  <si>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</si>
  <si>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</si>
  <si>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</si>
  <si>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</si>
  <si>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</si>
  <si>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</si>
  <si>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</si>
  <si>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</si>
  <si>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</si>
  <si>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</si>
  <si>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</si>
  <si>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</si>
  <si>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</si>
  <si>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</si>
  <si>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</si>
  <si>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</si>
  <si>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</si>
  <si>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</si>
  <si>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</si>
  <si>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</si>
  <si>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</si>
  <si>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</si>
  <si>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</si>
  <si>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</si>
  <si>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</si>
  <si>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</si>
  <si>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</si>
  <si>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</si>
  <si>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</si>
  <si>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</si>
  <si>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</si>
  <si>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</si>
  <si>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</si>
  <si>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</si>
  <si>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</si>
  <si>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</si>
  <si>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</si>
  <si>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</si>
  <si>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</si>
  <si>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</si>
  <si>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</si>
  <si>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</si>
  <si>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</si>
  <si>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</si>
  <si>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</si>
  <si>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</si>
  <si>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</si>
  <si>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</si>
  <si>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</si>
  <si>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</si>
  <si>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</si>
  <si>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</si>
  <si>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</si>
  <si>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</si>
  <si>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</si>
  <si>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</si>
  <si>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</si>
  <si>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</si>
  <si>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</si>
  <si>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</si>
  <si>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</si>
  <si>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</si>
  <si>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</si>
  <si>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</si>
  <si>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</si>
  <si>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</si>
  <si>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</si>
  <si>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</si>
  <si>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</si>
  <si>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</si>
  <si>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</si>
  <si>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</si>
  <si>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</si>
  <si>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</si>
  <si>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</si>
  <si>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</si>
  <si>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</si>
  <si>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</si>
  <si>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</si>
  <si>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</si>
  <si>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</si>
  <si>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</si>
  <si>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</si>
  <si>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</si>
  <si>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</si>
  <si>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</si>
  <si>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</si>
  <si>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</si>
  <si>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</si>
  <si>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</si>
  <si>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</si>
  <si>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</si>
  <si>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</si>
  <si>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</si>
  <si>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</si>
  <si>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</si>
  <si>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</si>
  <si>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</si>
  <si>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</si>
  <si>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</si>
  <si>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</si>
  <si>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</si>
  <si>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</si>
  <si>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</si>
  <si>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</si>
  <si>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</si>
  <si>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</si>
  <si>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</si>
  <si>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</si>
  <si>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</si>
  <si>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</si>
  <si>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</si>
  <si>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</si>
  <si>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</si>
  <si>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</si>
  <si>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</si>
  <si>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</si>
  <si>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</si>
  <si>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</si>
  <si>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</si>
  <si>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</si>
  <si>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</si>
  <si>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</si>
  <si>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</si>
  <si>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</si>
  <si>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</si>
  <si>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</si>
  <si>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</si>
  <si>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</si>
  <si>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</si>
  <si>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</si>
  <si>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</si>
  <si>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</si>
  <si>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</si>
  <si>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</si>
  <si>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</si>
  <si>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</si>
  <si>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</si>
  <si>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</si>
  <si>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</si>
  <si>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</si>
  <si>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</si>
  <si>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</si>
  <si>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</si>
  <si>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</si>
  <si>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</si>
  <si>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</si>
  <si>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</si>
  <si>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</si>
  <si>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</si>
  <si>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</si>
  <si>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</si>
  <si>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</si>
  <si>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</si>
  <si>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</si>
  <si>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</si>
  <si>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</si>
  <si>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</si>
  <si>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</si>
  <si>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</si>
  <si>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</si>
  <si>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</si>
  <si>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</si>
  <si>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</si>
  <si>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</si>
  <si>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</si>
  <si>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</si>
  <si>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</si>
  <si>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</si>
  <si>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</si>
  <si>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</si>
  <si>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</si>
  <si>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</si>
  <si>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</si>
  <si>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</si>
  <si>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</si>
  <si>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</si>
  <si>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</si>
  <si>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</si>
  <si>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</si>
  <si>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</si>
  <si>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</si>
  <si>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</si>
  <si>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</si>
  <si>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</si>
  <si>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</si>
  <si>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</si>
  <si>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</si>
  <si>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</si>
  <si>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</si>
  <si>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</si>
  <si>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</si>
  <si>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</si>
  <si>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</si>
  <si>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</si>
  <si>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</si>
  <si>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</si>
  <si>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</si>
  <si>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</si>
  <si>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</si>
  <si>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</si>
  <si>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</si>
  <si>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</si>
  <si>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</si>
  <si>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</si>
  <si>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</si>
  <si>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</si>
  <si>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</si>
  <si>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</si>
  <si>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</si>
  <si>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</si>
  <si>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</si>
  <si>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</si>
  <si>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</si>
  <si>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</si>
  <si>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</si>
  <si>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</si>
  <si>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</si>
  <si>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</si>
  <si>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</si>
  <si>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</si>
  <si>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</si>
  <si>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</si>
  <si>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</si>
  <si>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</si>
  <si>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</si>
  <si>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</si>
  <si>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</si>
  <si>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</si>
  <si>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</si>
  <si>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</si>
  <si>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</si>
  <si>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</si>
  <si>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</si>
  <si>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</si>
  <si>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</si>
  <si>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</si>
  <si>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</si>
  <si>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</si>
  <si>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</si>
  <si>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</si>
  <si>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</si>
  <si>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</si>
  <si>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</si>
  <si>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</si>
  <si>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</si>
  <si>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</si>
  <si>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</si>
  <si>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</si>
  <si>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</si>
  <si>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</si>
  <si>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</si>
  <si>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</si>
  <si>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</si>
  <si>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</si>
  <si>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</si>
  <si>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</si>
  <si>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</si>
  <si>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</si>
  <si>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</si>
  <si>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</si>
  <si>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</si>
  <si>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</si>
  <si>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</si>
  <si>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</si>
  <si>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</si>
  <si>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</si>
  <si>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</si>
  <si>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</si>
  <si>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</si>
  <si>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</si>
  <si>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</si>
  <si>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</si>
  <si>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</si>
  <si>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</si>
  <si>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</si>
  <si>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</si>
  <si>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</si>
  <si>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</si>
  <si>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</si>
  <si>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</si>
  <si>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</si>
  <si>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</si>
  <si>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</si>
  <si>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</si>
  <si>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</si>
  <si>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</si>
  <si>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</si>
  <si>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</si>
  <si>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</si>
  <si>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</si>
  <si>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</si>
  <si>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</si>
  <si>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</si>
  <si>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</si>
  <si>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</si>
  <si>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</si>
  <si>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</si>
  <si>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</si>
  <si>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</si>
  <si>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</si>
  <si>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</si>
  <si>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</si>
  <si>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</si>
  <si>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</si>
  <si>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</si>
  <si>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</si>
  <si>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</si>
  <si>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</si>
  <si>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</si>
  <si>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</si>
  <si>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</si>
  <si>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</si>
  <si>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</si>
  <si>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</si>
  <si>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</si>
  <si>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</si>
  <si>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</si>
  <si>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</si>
  <si>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</si>
  <si>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</si>
  <si>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</si>
  <si>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</si>
  <si>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</si>
  <si>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</si>
  <si>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</si>
  <si>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</si>
  <si>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</si>
  <si>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</si>
  <si>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</si>
  <si>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</si>
  <si>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</si>
  <si>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</si>
  <si>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</si>
  <si>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</si>
  <si>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</si>
  <si>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</si>
  <si>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</si>
  <si>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</si>
  <si>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</si>
  <si>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</si>
  <si>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</si>
  <si>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</si>
  <si>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</si>
  <si>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</si>
  <si>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</si>
  <si>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</si>
  <si>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</si>
  <si>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</si>
  <si>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</si>
  <si>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</si>
  <si>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</si>
  <si>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</si>
  <si>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</si>
  <si>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</si>
  <si>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</si>
  <si>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</si>
  <si>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</si>
  <si>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</si>
  <si>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</si>
  <si>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</si>
  <si>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</si>
  <si>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</si>
  <si>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</si>
  <si>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</si>
  <si>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</si>
  <si>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</si>
  <si>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</si>
  <si>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</si>
  <si>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</si>
  <si>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</si>
  <si>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</si>
  <si>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</si>
  <si>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</si>
  <si>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</si>
  <si>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</si>
  <si>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</si>
  <si>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</si>
  <si>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</si>
  <si>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</si>
  <si>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</si>
  <si>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</si>
  <si>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</si>
  <si>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</si>
  <si>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</si>
  <si>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</si>
  <si>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</si>
  <si>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</si>
  <si>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</si>
  <si>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</si>
  <si>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</si>
  <si>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</si>
  <si>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</si>
  <si>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</si>
  <si>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</si>
  <si>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</si>
  <si>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</si>
  <si>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</si>
  <si>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</si>
  <si>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</si>
  <si>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</si>
  <si>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</si>
  <si>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</si>
  <si>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</si>
  <si>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</si>
  <si>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</si>
  <si>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</si>
  <si>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</si>
  <si>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</si>
  <si>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</si>
  <si>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</si>
  <si>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</si>
  <si>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</si>
  <si>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</si>
  <si>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</si>
  <si>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</si>
  <si>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</si>
  <si>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</si>
  <si>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</si>
  <si>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</si>
  <si>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</si>
  <si>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</si>
  <si>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</si>
  <si>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</si>
  <si>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</si>
  <si>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</si>
  <si>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</si>
  <si>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</si>
  <si>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</si>
  <si>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</si>
  <si>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</si>
  <si>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</si>
  <si>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</si>
  <si>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</si>
  <si>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</si>
  <si>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</si>
  <si>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</si>
  <si>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</si>
  <si>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</si>
  <si>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</si>
  <si>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</si>
  <si>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</si>
  <si>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</si>
  <si>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</si>
  <si>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</si>
  <si>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</si>
  <si>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</si>
  <si>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</si>
  <si>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</si>
  <si>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</si>
  <si>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</si>
  <si>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</si>
  <si>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</si>
  <si>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</si>
  <si>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</si>
  <si>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</si>
  <si>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</si>
  <si>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</si>
  <si>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</si>
  <si>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</si>
  <si>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</si>
  <si>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</si>
  <si>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</si>
  <si>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</si>
  <si>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</si>
  <si>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</si>
  <si>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</si>
  <si>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</si>
  <si>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</si>
  <si>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</si>
  <si>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</si>
  <si>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</si>
  <si>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</si>
  <si>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</si>
  <si>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</si>
  <si>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</si>
  <si>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</si>
  <si>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</si>
  <si>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</si>
  <si>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</si>
  <si>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</si>
  <si>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</si>
  <si>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</si>
  <si>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</si>
  <si>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</si>
  <si>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</si>
  <si>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</si>
  <si>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</si>
  <si>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</si>
  <si>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</si>
  <si>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</si>
  <si>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</si>
  <si>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</si>
  <si>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</si>
  <si>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</si>
  <si>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</si>
  <si>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</si>
  <si>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</si>
  <si>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</si>
  <si>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</si>
  <si>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</si>
  <si>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</si>
  <si>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</si>
  <si>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</si>
  <si>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</si>
  <si>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</si>
  <si>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</si>
  <si>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</si>
  <si>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</si>
  <si>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</si>
  <si>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</si>
  <si>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</si>
  <si>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</si>
  <si>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</si>
  <si>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</si>
  <si>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</si>
  <si>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</si>
  <si>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</si>
  <si>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</si>
  <si>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</si>
  <si>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</si>
  <si>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</si>
  <si>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</si>
  <si>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</si>
  <si>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</si>
  <si>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</si>
  <si>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</si>
  <si>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</si>
  <si>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</si>
  <si>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</si>
  <si>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</si>
  <si>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</si>
  <si>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</si>
  <si>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</si>
  <si>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</si>
  <si>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</si>
  <si>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</si>
  <si>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</si>
  <si>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</si>
  <si>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</si>
  <si>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</si>
  <si>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</si>
  <si>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</si>
  <si>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</si>
  <si>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</si>
  <si>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</si>
  <si>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</si>
  <si>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</si>
  <si>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</si>
  <si>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</si>
  <si>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</si>
  <si>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</si>
  <si>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</si>
  <si>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</si>
  <si>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</si>
  <si>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</si>
  <si>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</si>
  <si>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</si>
  <si>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</si>
  <si>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</si>
  <si>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</si>
  <si>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</si>
  <si>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</si>
  <si>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</si>
  <si>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</si>
  <si>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</si>
  <si>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</si>
  <si>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</si>
  <si>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</si>
  <si>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</si>
  <si>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</si>
  <si>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</si>
  <si>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</si>
  <si>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</si>
  <si>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</si>
  <si>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</si>
  <si>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</si>
  <si>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</si>
  <si>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</si>
  <si>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</si>
  <si>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</si>
  <si>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</si>
  <si>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</si>
  <si>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</si>
  <si>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</si>
  <si>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</si>
  <si>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</si>
  <si>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</si>
  <si>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</si>
  <si>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</si>
  <si>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</si>
  <si>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</si>
  <si>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</si>
  <si>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</si>
  <si>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</si>
  <si>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</si>
  <si>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</si>
  <si>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</si>
  <si>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</si>
  <si>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</si>
  <si>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</si>
  <si>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</si>
  <si>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</si>
  <si>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</si>
  <si>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</si>
  <si>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</si>
  <si>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</si>
  <si>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</si>
  <si>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</si>
  <si>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</si>
  <si>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</si>
  <si>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</si>
  <si>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</si>
  <si>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</si>
  <si>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</si>
  <si>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</si>
  <si>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</si>
  <si>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</si>
  <si>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</si>
  <si>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</si>
  <si>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</si>
  <si>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</si>
  <si>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</si>
  <si>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</si>
  <si>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</si>
  <si>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</si>
  <si>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</si>
  <si>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</si>
  <si>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</si>
  <si>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</si>
  <si>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</si>
  <si>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</si>
  <si>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</si>
  <si>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</si>
  <si>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</si>
  <si>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</si>
  <si>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</si>
  <si>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</si>
  <si>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</si>
  <si>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</si>
  <si>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</si>
  <si>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</si>
  <si>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</si>
  <si>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</si>
  <si>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</si>
  <si>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</si>
  <si>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</si>
  <si>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</si>
  <si>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</si>
  <si>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</si>
  <si>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</si>
  <si>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</si>
  <si>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</si>
  <si>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</si>
  <si>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</si>
  <si>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</si>
  <si>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</si>
  <si>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</si>
  <si>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</si>
  <si>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</si>
  <si>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</si>
  <si>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</si>
  <si>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</si>
  <si>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</si>
  <si>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</si>
  <si>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</si>
  <si>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</si>
  <si>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</si>
  <si>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</si>
  <si>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</si>
  <si>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</si>
  <si>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</si>
  <si>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</si>
  <si>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</si>
  <si>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</si>
  <si>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</si>
  <si>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</si>
  <si>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</si>
  <si>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</si>
  <si>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</si>
  <si>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</si>
  <si>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</si>
  <si>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</si>
  <si>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</si>
  <si>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</si>
  <si>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</si>
  <si>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</si>
  <si>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</si>
  <si>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</si>
  <si>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</si>
  <si>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</si>
  <si>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</si>
  <si>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</si>
  <si>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</si>
  <si>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</si>
  <si>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</si>
  <si>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</si>
  <si>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</si>
  <si>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</si>
  <si>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</si>
  <si>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</si>
  <si>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</si>
  <si>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</si>
  <si>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</si>
  <si>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</si>
  <si>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</si>
  <si>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</si>
  <si>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</si>
  <si>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</si>
  <si>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</si>
  <si>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</si>
  <si>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</si>
  <si>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</si>
  <si>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</si>
  <si>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</si>
  <si>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</si>
  <si>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</si>
  <si>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</si>
  <si>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</si>
  <si>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</si>
  <si>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</si>
  <si>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</si>
  <si>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</si>
  <si>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</si>
  <si>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</si>
  <si>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</si>
  <si>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</si>
  <si>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</si>
  <si>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</si>
  <si>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</si>
  <si>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</si>
  <si>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</si>
  <si>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</si>
  <si>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</si>
  <si>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</si>
  <si>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</si>
  <si>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</si>
  <si>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</si>
  <si>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</si>
  <si>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</si>
  <si>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</si>
  <si>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</si>
  <si>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</si>
  <si>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</si>
  <si>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</si>
  <si>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</si>
  <si>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</si>
  <si>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</si>
  <si>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</si>
  <si>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</si>
  <si>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</si>
  <si>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</si>
  <si>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</si>
  <si>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</si>
  <si>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</si>
  <si>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</si>
  <si>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</si>
  <si>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</si>
  <si>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</si>
  <si>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</si>
  <si>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</si>
  <si>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</si>
  <si>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</si>
  <si>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</si>
  <si>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</si>
  <si>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</si>
  <si>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</si>
  <si>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</si>
  <si>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</si>
  <si>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</si>
  <si>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</si>
  <si>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</si>
  <si>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</si>
  <si>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</si>
  <si>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</si>
  <si>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</si>
  <si>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</si>
  <si>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</si>
  <si>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</si>
  <si>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</si>
  <si>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</si>
  <si>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</si>
  <si>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</si>
  <si>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</si>
  <si>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</si>
  <si>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</si>
  <si>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</si>
  <si>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</si>
  <si>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</si>
  <si>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</si>
  <si>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</si>
  <si>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</si>
  <si>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</si>
  <si>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</si>
  <si>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</si>
  <si>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</si>
  <si>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</si>
  <si>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</si>
  <si>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</si>
  <si>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</si>
  <si>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</si>
  <si>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</si>
  <si>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</si>
  <si>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</si>
  <si>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</si>
  <si>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</si>
  <si>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</si>
  <si>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</si>
  <si>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</si>
  <si>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</si>
  <si>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</si>
  <si>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</si>
  <si>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</si>
  <si>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</si>
  <si>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</si>
  <si>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</si>
  <si>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</si>
  <si>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</si>
  <si>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</si>
  <si>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</si>
  <si>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</si>
  <si>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</si>
  <si>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</si>
  <si>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</si>
  <si>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</si>
  <si>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</si>
  <si>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</si>
  <si>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</si>
  <si>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</si>
  <si>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</si>
  <si>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</si>
  <si>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</si>
  <si>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</si>
  <si>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</si>
  <si>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</si>
  <si>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</si>
  <si>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</si>
  <si>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</si>
  <si>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</si>
  <si>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</si>
  <si>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</si>
  <si>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</si>
  <si>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</si>
  <si>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</si>
  <si>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</si>
  <si>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</si>
  <si>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</si>
  <si>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</si>
  <si>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</si>
  <si>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</si>
  <si>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</si>
  <si>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</si>
  <si>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</si>
  <si>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</si>
  <si>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</si>
  <si>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</si>
  <si>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</si>
  <si>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</si>
  <si>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</si>
  <si>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</si>
  <si>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</si>
  <si>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</si>
  <si>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</si>
  <si>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</si>
  <si>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</si>
  <si>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</si>
  <si>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</si>
  <si>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</si>
  <si>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</si>
  <si>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</si>
  <si>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</si>
  <si>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</si>
  <si>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</si>
  <si>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</si>
  <si>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</si>
  <si>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</si>
  <si>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</si>
  <si>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</si>
  <si>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</si>
  <si>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</si>
  <si>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</si>
  <si>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</si>
  <si>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</si>
  <si>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</si>
  <si>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</si>
  <si>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</si>
  <si>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</si>
  <si>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</si>
  <si>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</si>
  <si>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</si>
  <si>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</si>
  <si>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</si>
  <si>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</si>
  <si>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</si>
  <si>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</si>
  <si>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</si>
  <si>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</si>
  <si>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</si>
  <si>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</si>
  <si>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</si>
  <si>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</si>
  <si>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</si>
  <si>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</si>
  <si>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</si>
  <si>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</si>
  <si>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</si>
  <si>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</si>
  <si>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</si>
  <si>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</si>
  <si>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</si>
  <si>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</si>
  <si>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</si>
  <si>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</si>
  <si>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</si>
  <si>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</si>
  <si>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</si>
  <si>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</si>
  <si>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</si>
  <si>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</si>
  <si>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</si>
  <si>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</si>
  <si>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</si>
  <si>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</si>
  <si>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</si>
  <si>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</si>
  <si>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</si>
  <si>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</si>
  <si>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</si>
  <si>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</si>
  <si>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</si>
  <si>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</si>
  <si>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</si>
  <si>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</si>
  <si>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</si>
  <si>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</si>
  <si>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</si>
  <si>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</si>
  <si>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</si>
  <si>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</si>
  <si>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</si>
  <si>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</si>
  <si>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</si>
  <si>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</si>
  <si>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</si>
  <si>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</si>
  <si>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</si>
  <si>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</si>
  <si>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</si>
  <si>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</si>
  <si>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</si>
  <si>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</si>
  <si>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</si>
  <si>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</si>
  <si>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</si>
  <si>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</si>
  <si>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</si>
  <si>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</si>
  <si>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</si>
  <si>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</si>
  <si>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</si>
  <si>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</si>
  <si>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</si>
  <si>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</si>
  <si>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</si>
  <si>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</si>
  <si>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</si>
  <si>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</si>
  <si>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</si>
  <si>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</si>
  <si>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</si>
  <si>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</si>
  <si>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</si>
  <si>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</si>
  <si>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</si>
  <si>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</si>
  <si>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</si>
  <si>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</si>
  <si>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</si>
  <si>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</si>
  <si>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</si>
  <si>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</si>
  <si>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</si>
  <si>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</si>
  <si>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</si>
  <si>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</si>
  <si>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</si>
  <si>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</si>
  <si>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</si>
  <si>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</si>
  <si>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</si>
  <si>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</si>
  <si>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</si>
  <si>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</si>
  <si>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</si>
  <si>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</si>
  <si>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</si>
  <si>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</si>
  <si>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</si>
  <si>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</si>
  <si>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</si>
  <si>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</si>
  <si>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</si>
  <si>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</si>
  <si>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</si>
  <si>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</si>
  <si>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</si>
  <si>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</si>
  <si>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</si>
  <si>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</si>
  <si>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</si>
  <si>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</si>
  <si>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</si>
  <si>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</si>
  <si>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</si>
  <si>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</si>
  <si>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</si>
  <si>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</si>
  <si>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</si>
  <si>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</si>
  <si>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</si>
  <si>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</si>
  <si>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</si>
  <si>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</si>
  <si>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</si>
  <si>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</si>
  <si>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</si>
  <si>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</si>
  <si>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</si>
  <si>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</si>
  <si>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</si>
  <si>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</si>
  <si>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</si>
  <si>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</si>
  <si>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</si>
  <si>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</si>
  <si>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</si>
  <si>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</si>
  <si>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</si>
  <si>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</si>
  <si>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</si>
  <si>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</si>
  <si>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</si>
  <si>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</si>
  <si>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</si>
  <si>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</si>
  <si>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</si>
  <si>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</si>
  <si>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</si>
  <si>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</si>
  <si>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</si>
  <si>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</si>
  <si>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</si>
  <si>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</si>
  <si>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</si>
  <si>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</si>
  <si>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</si>
  <si>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</si>
  <si>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</si>
  <si>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</si>
  <si>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</si>
  <si>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</si>
  <si>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</si>
  <si>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</si>
  <si>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</si>
  <si>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</si>
  <si>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</si>
  <si>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</si>
  <si>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</si>
  <si>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</si>
  <si>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</si>
  <si>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</si>
  <si>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</si>
  <si>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</si>
  <si>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</si>
  <si>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</si>
  <si>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</si>
  <si>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</si>
  <si>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</si>
  <si>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</si>
  <si>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</si>
  <si>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</si>
  <si>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</si>
  <si>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</si>
  <si>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</si>
  <si>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</si>
  <si>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</si>
  <si>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</si>
  <si>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</si>
  <si>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</si>
  <si>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</si>
  <si>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</si>
  <si>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</si>
  <si>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</si>
  <si>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</si>
  <si>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</si>
  <si>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</si>
  <si>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</si>
  <si>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</si>
  <si>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</si>
  <si>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</si>
  <si>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</si>
  <si>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</si>
  <si>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</si>
  <si>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</si>
  <si>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</si>
  <si>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</si>
  <si>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</si>
  <si>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</si>
  <si>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</si>
  <si>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</si>
  <si>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</si>
  <si>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</si>
  <si>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</si>
  <si>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</si>
  <si>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</si>
  <si>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</si>
  <si>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</si>
  <si>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</si>
  <si>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</si>
  <si>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</si>
  <si>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</si>
  <si>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</si>
  <si>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</si>
  <si>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</si>
  <si>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</si>
  <si>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</si>
  <si>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</si>
  <si>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</si>
  <si>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</si>
  <si>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</si>
  <si>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</si>
  <si>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</si>
  <si>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</si>
  <si>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</si>
  <si>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</si>
  <si>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</si>
  <si>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</si>
  <si>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</si>
  <si>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</si>
  <si>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</si>
  <si>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</si>
  <si>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</si>
  <si>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</si>
  <si>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</si>
  <si>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</si>
  <si>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</si>
  <si>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</si>
  <si>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</si>
  <si>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</si>
  <si>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</si>
  <si>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</si>
  <si>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</si>
  <si>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</si>
  <si>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</si>
  <si>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</si>
  <si>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</si>
  <si>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</si>
  <si>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</si>
  <si>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</si>
  <si>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</si>
  <si>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</si>
  <si>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</si>
  <si>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</si>
  <si>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</si>
  <si>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</si>
  <si>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</si>
  <si>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</si>
  <si>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</si>
  <si>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</si>
  <si>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</si>
  <si>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</si>
  <si>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</si>
  <si>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</si>
  <si>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</si>
  <si>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</si>
  <si>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</si>
  <si>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</si>
  <si>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</si>
  <si>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</si>
  <si>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</si>
  <si>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</si>
  <si>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</si>
  <si>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</si>
  <si>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</si>
  <si>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</si>
  <si>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</si>
  <si>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</si>
  <si>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</si>
  <si>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</si>
  <si>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</si>
  <si>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</si>
  <si>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</si>
  <si>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</si>
  <si>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</si>
  <si>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</si>
  <si>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</si>
  <si>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</si>
  <si>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</si>
  <si>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</si>
  <si>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</si>
  <si>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</si>
  <si>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</si>
  <si>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</si>
  <si>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</si>
  <si>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</si>
  <si>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</si>
  <si>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</si>
  <si>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</si>
  <si>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</si>
  <si>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</si>
  <si>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</si>
  <si>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</si>
  <si>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</si>
  <si>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</si>
  <si>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</si>
  <si>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</si>
  <si>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</si>
  <si>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</si>
  <si>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</si>
  <si>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</si>
  <si>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</si>
  <si>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</si>
  <si>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</si>
  <si>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</si>
  <si>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</si>
  <si>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</si>
  <si>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</si>
  <si>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</si>
  <si>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</si>
  <si>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</si>
  <si>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</si>
  <si>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</si>
  <si>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</si>
  <si>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</si>
  <si>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</si>
  <si>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</si>
  <si>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</si>
  <si>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</si>
  <si>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</si>
  <si>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</si>
  <si>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</si>
  <si>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</si>
  <si>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</si>
  <si>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</si>
  <si>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</si>
  <si>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</si>
  <si>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</si>
  <si>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</si>
  <si>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</si>
  <si>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</si>
  <si>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</si>
  <si>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</si>
  <si>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</si>
  <si>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</si>
  <si>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</si>
  <si>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</si>
  <si>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</si>
  <si>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</si>
  <si>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</si>
  <si>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</si>
  <si>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</si>
  <si>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</si>
  <si>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</si>
  <si>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</si>
  <si>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</si>
  <si>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</si>
  <si>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</si>
  <si>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</si>
  <si>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</si>
  <si>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</si>
  <si>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</si>
  <si>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</si>
  <si>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</si>
  <si>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</si>
  <si>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</si>
  <si>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</si>
  <si>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</si>
  <si>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</si>
  <si>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</si>
  <si>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</si>
  <si>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</si>
  <si>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</si>
  <si>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</si>
  <si>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</si>
  <si>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</si>
  <si>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</si>
  <si>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</si>
  <si>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</si>
  <si>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</si>
  <si>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</si>
  <si>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</si>
  <si>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</si>
  <si>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</si>
  <si>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</si>
  <si>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</si>
  <si>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</si>
  <si>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</si>
  <si>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</si>
  <si>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</si>
  <si>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</si>
  <si>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</si>
  <si>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</si>
  <si>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</si>
  <si>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</si>
  <si>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</si>
  <si>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</si>
  <si>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</si>
  <si>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</si>
  <si>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</si>
  <si>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</si>
  <si>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</si>
  <si>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</si>
  <si>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</si>
  <si>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</si>
  <si>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</si>
  <si>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</si>
  <si>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</si>
  <si>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</si>
  <si>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</si>
  <si>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</si>
  <si>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</si>
  <si>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</si>
  <si>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</si>
  <si>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</si>
  <si>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</si>
  <si>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</si>
  <si>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</si>
  <si>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</si>
  <si>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</si>
  <si>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</si>
  <si>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</si>
  <si>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</si>
  <si>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</si>
  <si>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</si>
  <si>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</si>
  <si>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</si>
  <si>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</si>
  <si>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</si>
  <si>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</si>
  <si>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</si>
  <si>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</si>
  <si>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</si>
  <si>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</si>
  <si>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</si>
  <si>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</si>
  <si>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</si>
  <si>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</si>
  <si>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</si>
  <si>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</si>
  <si>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</si>
  <si>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</si>
  <si>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</si>
  <si>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</si>
  <si>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</si>
  <si>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</si>
  <si>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</si>
  <si>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</si>
  <si>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</si>
  <si>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</si>
  <si>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</si>
  <si>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</si>
  <si>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</si>
  <si>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</si>
  <si>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</si>
  <si>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</si>
  <si>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</si>
  <si>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</si>
  <si>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</si>
  <si>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</si>
  <si>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</si>
  <si>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</si>
  <si>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</si>
  <si>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</si>
  <si>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</si>
  <si>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</si>
  <si>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</si>
  <si>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</si>
  <si>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</si>
  <si>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</si>
  <si>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</si>
  <si>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</si>
  <si>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</si>
  <si>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</si>
  <si>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</si>
  <si>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</si>
  <si>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</si>
  <si>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</si>
  <si>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</si>
  <si>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</si>
  <si>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</si>
  <si>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</si>
  <si>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</si>
  <si>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</si>
  <si>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</si>
  <si>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</si>
  <si>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</si>
  <si>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</si>
  <si>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</si>
  <si>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</si>
  <si>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</si>
  <si>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</si>
  <si>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</si>
  <si>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</si>
  <si>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</si>
  <si>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</si>
  <si>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</si>
  <si>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</si>
  <si>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</si>
  <si>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</si>
  <si>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</si>
  <si>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</si>
  <si>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</si>
  <si>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</si>
  <si>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</si>
  <si>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</si>
  <si>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</si>
  <si>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</si>
  <si>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</si>
  <si>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</si>
  <si>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</si>
  <si>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</si>
  <si>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</si>
  <si>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</si>
  <si>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</si>
  <si>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</si>
  <si>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</si>
  <si>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</si>
  <si>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</si>
  <si>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</si>
  <si>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</si>
  <si>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</si>
  <si>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</si>
  <si>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</si>
  <si>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</si>
  <si>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</si>
  <si>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</si>
  <si>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</si>
  <si>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</si>
  <si>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</si>
  <si>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</si>
  <si>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</si>
  <si>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</si>
  <si>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</si>
  <si>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</si>
  <si>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</si>
  <si>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</si>
  <si>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</si>
  <si>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</si>
  <si>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</si>
  <si>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</si>
  <si>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</si>
  <si>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</si>
  <si>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</si>
  <si>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</si>
  <si>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</si>
  <si>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</si>
  <si>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</si>
  <si>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</si>
  <si>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</si>
  <si>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</si>
  <si>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</si>
  <si>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</si>
  <si>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</si>
  <si>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</si>
  <si>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</si>
  <si>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</si>
  <si>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</si>
  <si>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</si>
  <si>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</si>
  <si>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</si>
  <si>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</si>
  <si>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</si>
  <si>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</si>
  <si>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</si>
  <si>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</si>
  <si>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</si>
  <si>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</si>
  <si>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</si>
  <si>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</si>
  <si>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</si>
  <si>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</si>
  <si>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</si>
  <si>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</si>
  <si>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</si>
  <si>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</si>
  <si>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</si>
  <si>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</si>
  <si>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</si>
  <si>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</si>
  <si>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</si>
  <si>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</si>
  <si>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</si>
  <si>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</si>
  <si>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</si>
  <si>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</si>
  <si>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</si>
  <si>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</si>
  <si>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</si>
  <si>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</si>
  <si>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</si>
  <si>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</si>
  <si>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</si>
  <si>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</si>
  <si>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</si>
  <si>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</si>
  <si>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</si>
  <si>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</si>
  <si>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</si>
  <si>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</si>
  <si>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</si>
  <si>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</si>
  <si>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</si>
  <si>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</si>
  <si>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</si>
  <si>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</si>
  <si>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</si>
  <si>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</si>
  <si>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</si>
  <si>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</si>
  <si>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</si>
  <si>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</si>
  <si>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</si>
  <si>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</si>
  <si>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</si>
  <si>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</si>
  <si>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</si>
  <si>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</si>
  <si>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</si>
  <si>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</si>
  <si>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</si>
  <si>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</si>
  <si>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</si>
  <si>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</si>
  <si>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</si>
  <si>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</si>
  <si>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</si>
  <si>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</si>
  <si>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</si>
  <si>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</si>
  <si>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</si>
  <si>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</si>
  <si>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</si>
  <si>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</si>
  <si>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</si>
  <si>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</si>
  <si>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</si>
  <si>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</si>
  <si>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</si>
  <si>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</si>
  <si>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</si>
  <si>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</si>
  <si>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</si>
  <si>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</si>
  <si>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</si>
  <si>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</si>
  <si>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</si>
  <si>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</si>
  <si>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</si>
  <si>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</si>
  <si>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</si>
  <si>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</si>
  <si>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</si>
  <si>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</si>
  <si>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</si>
  <si>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</si>
  <si>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</si>
  <si>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</si>
  <si>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</si>
  <si>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</si>
  <si>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</si>
  <si>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</si>
  <si>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</si>
  <si>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</si>
  <si>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</si>
  <si>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</si>
  <si>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</si>
  <si>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</si>
  <si>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</si>
  <si>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</si>
  <si>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</si>
  <si>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</si>
  <si>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</si>
  <si>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</si>
  <si>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</si>
  <si>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</si>
  <si>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</si>
  <si>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</si>
  <si>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</si>
  <si>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</si>
  <si>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</si>
  <si>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</si>
  <si>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</si>
  <si>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</si>
  <si>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</si>
  <si>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</si>
  <si>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</si>
  <si>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</si>
  <si>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</si>
  <si>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</si>
  <si>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</si>
  <si>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</si>
  <si>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</si>
  <si>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</si>
  <si>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</si>
  <si>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</si>
  <si>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</si>
  <si>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</si>
  <si>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</si>
  <si>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</si>
  <si>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</si>
  <si>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</si>
  <si>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</si>
  <si>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</si>
  <si>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</si>
  <si>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</si>
  <si>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</si>
  <si>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</si>
  <si>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</si>
  <si>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</si>
  <si>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</si>
  <si>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</si>
  <si>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</si>
  <si>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</si>
  <si>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</si>
  <si>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</si>
  <si>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</si>
  <si>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</si>
  <si>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</si>
  <si>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</si>
  <si>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</si>
  <si>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</si>
  <si>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</si>
  <si>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</si>
  <si>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</si>
  <si>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</si>
  <si>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</si>
  <si>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</si>
  <si>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</si>
  <si>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</si>
  <si>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</si>
  <si>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</si>
  <si>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</si>
  <si>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</si>
  <si>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</si>
  <si>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</si>
  <si>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</si>
  <si>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</si>
  <si>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</si>
  <si>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</si>
  <si>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</si>
  <si>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</si>
  <si>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</si>
  <si>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</si>
  <si>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</si>
  <si>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</si>
  <si>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</si>
  <si>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</si>
  <si>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</si>
  <si>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</si>
  <si>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</si>
  <si>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</si>
  <si>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</si>
  <si>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</si>
  <si>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</si>
  <si>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</si>
  <si>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</si>
  <si>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</si>
  <si>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</si>
  <si>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</si>
  <si>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</si>
  <si>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</si>
  <si>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</si>
  <si>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</si>
  <si>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</si>
  <si>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</si>
  <si>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</si>
  <si>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</si>
  <si>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</si>
  <si>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</si>
  <si>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</si>
  <si>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</si>
  <si>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</si>
  <si>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</si>
  <si>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</si>
  <si>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</si>
  <si>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</si>
  <si>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</si>
  <si>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</si>
  <si>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</si>
  <si>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</si>
  <si>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</si>
  <si>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</si>
  <si>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</si>
  <si>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</si>
  <si>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</si>
  <si>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</si>
  <si>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</si>
  <si>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</si>
  <si>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</si>
  <si>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</si>
  <si>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</si>
  <si>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</si>
  <si>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</si>
  <si>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</si>
  <si>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</si>
  <si>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</si>
  <si>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</si>
  <si>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</si>
  <si>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</si>
  <si>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</si>
  <si>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</si>
  <si>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</si>
  <si>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</si>
  <si>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</si>
  <si>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</si>
  <si>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</si>
  <si>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</si>
  <si>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</si>
  <si>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</si>
  <si>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</si>
  <si>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</si>
  <si>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</si>
  <si>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</si>
  <si>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</si>
  <si>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</si>
  <si>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</si>
  <si>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</si>
  <si>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</si>
  <si>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</si>
  <si>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</si>
  <si>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</si>
  <si>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</si>
  <si>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</si>
  <si>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</si>
  <si>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</si>
  <si>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</si>
  <si>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</si>
  <si>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</si>
  <si>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</si>
  <si>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</si>
  <si>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</si>
  <si>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</si>
  <si>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</si>
  <si>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</si>
  <si>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</si>
  <si>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</si>
  <si>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</si>
  <si>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</si>
  <si>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</si>
  <si>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</si>
  <si>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</si>
  <si>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</si>
  <si>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</si>
  <si>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</si>
  <si>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</si>
  <si>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</si>
  <si>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</si>
  <si>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</si>
  <si>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</si>
  <si>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</si>
  <si>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</si>
  <si>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</si>
  <si>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</si>
  <si>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</si>
  <si>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</si>
  <si>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</si>
  <si>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</si>
  <si>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</si>
  <si>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</si>
  <si>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</si>
  <si>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</si>
  <si>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</si>
  <si>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</si>
  <si>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</si>
  <si>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</si>
  <si>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</si>
  <si>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</si>
  <si>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</si>
  <si>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</si>
  <si>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</si>
  <si>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</si>
  <si>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</si>
  <si>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</si>
  <si>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</si>
  <si>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</si>
  <si>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</si>
  <si>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</si>
  <si>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</si>
  <si>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</si>
  <si>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</si>
  <si>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</si>
  <si>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</si>
  <si>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</si>
  <si>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</si>
  <si>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</si>
  <si>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</si>
  <si>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</si>
  <si>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</si>
  <si>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</si>
  <si>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</si>
  <si>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</si>
  <si>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</si>
  <si>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</si>
  <si>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</si>
  <si>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</si>
  <si>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</si>
  <si>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</si>
  <si>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</si>
  <si>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</si>
  <si>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</si>
  <si>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</si>
  <si>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</si>
  <si>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</si>
  <si>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</si>
  <si>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</si>
  <si>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</si>
  <si>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</si>
  <si>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</si>
  <si>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</si>
  <si>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</si>
  <si>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</si>
  <si>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</si>
  <si>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</si>
  <si>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</si>
  <si>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</si>
  <si>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</si>
  <si>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</si>
  <si>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</si>
  <si>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</si>
  <si>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</si>
  <si>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</si>
  <si>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</si>
  <si>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</si>
  <si>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</si>
  <si>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</si>
  <si>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</si>
  <si>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</si>
  <si>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</si>
  <si>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</si>
  <si>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</si>
  <si>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</si>
  <si>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</si>
  <si>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</si>
  <si>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</si>
  <si>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</si>
  <si>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</si>
  <si>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</si>
  <si>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</si>
  <si>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</si>
  <si>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</si>
  <si>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</si>
  <si>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</si>
  <si>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</si>
  <si>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</si>
  <si>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</si>
  <si>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</si>
  <si>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</si>
  <si>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</si>
  <si>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</si>
  <si>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</si>
  <si>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</si>
  <si>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</si>
  <si>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</si>
  <si>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</si>
  <si>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</si>
  <si>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</si>
  <si>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</si>
  <si>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</si>
  <si>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</si>
  <si>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</si>
  <si>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</si>
  <si>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</si>
  <si>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</si>
  <si>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</si>
  <si>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</si>
  <si>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</si>
  <si>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</si>
  <si>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</si>
  <si>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</si>
  <si>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</si>
  <si>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</si>
  <si>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</si>
  <si>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</si>
  <si>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</si>
  <si>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</si>
  <si>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</si>
  <si>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</si>
  <si>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</si>
  <si>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</si>
  <si>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</si>
  <si>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</si>
  <si>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</si>
  <si>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</si>
  <si>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</si>
  <si>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</si>
  <si>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</si>
  <si>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</si>
  <si>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</si>
  <si>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</si>
  <si>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</si>
  <si>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</si>
  <si>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</si>
  <si>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</si>
  <si>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</si>
  <si>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</si>
  <si>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</si>
  <si>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</si>
  <si>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</si>
  <si>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</si>
  <si>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</si>
  <si>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</si>
  <si>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</si>
  <si>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</si>
  <si>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</si>
  <si>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</si>
  <si>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</si>
  <si>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</si>
  <si>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</si>
  <si>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</si>
  <si>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</si>
  <si>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</si>
  <si>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</si>
  <si>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</si>
  <si>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</si>
  <si>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</si>
  <si>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</si>
  <si>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</si>
  <si>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</si>
  <si>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</si>
  <si>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</si>
  <si>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</si>
  <si>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</si>
  <si>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</si>
  <si>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</si>
  <si>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</si>
  <si>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</si>
  <si>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</si>
  <si>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</si>
  <si>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</si>
  <si>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</si>
  <si>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</si>
  <si>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</si>
  <si>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</si>
  <si>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</si>
  <si>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</si>
  <si>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</si>
  <si>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</si>
  <si>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</si>
  <si>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</si>
  <si>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</si>
  <si>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</si>
  <si>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</si>
  <si>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</si>
  <si>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</si>
  <si>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</si>
  <si>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</si>
  <si>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</si>
  <si>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</si>
  <si>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</si>
  <si>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</si>
  <si>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</si>
  <si>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</si>
  <si>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</si>
  <si>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</si>
  <si>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</si>
  <si>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</si>
  <si>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</si>
  <si>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</si>
  <si>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</si>
  <si>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</si>
  <si>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</si>
  <si>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</si>
  <si>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</si>
  <si>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</si>
  <si>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</si>
  <si>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</si>
  <si>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</si>
  <si>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</si>
  <si>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</si>
  <si>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</si>
  <si>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</si>
  <si>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</si>
  <si>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</si>
  <si>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</si>
  <si>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</si>
  <si>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</si>
  <si>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</si>
  <si>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</si>
  <si>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</si>
  <si>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</si>
  <si>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</si>
  <si>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</si>
  <si>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</si>
  <si>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</si>
  <si>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</si>
  <si>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</si>
  <si>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</si>
  <si>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</si>
  <si>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</si>
  <si>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</si>
  <si>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</si>
  <si>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</si>
  <si>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</si>
  <si>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</si>
  <si>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</si>
  <si>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</si>
  <si>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</si>
  <si>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</si>
  <si>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</si>
  <si>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</si>
  <si>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</si>
  <si>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</si>
  <si>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</si>
  <si>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</si>
  <si>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</si>
  <si>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</si>
  <si>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</si>
  <si>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</si>
  <si>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</si>
  <si>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</si>
  <si>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</si>
  <si>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</si>
  <si>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</si>
  <si>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</si>
  <si>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</si>
  <si>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</si>
  <si>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</si>
  <si>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</si>
  <si>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</si>
  <si>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</si>
  <si>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</si>
  <si>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</si>
  <si>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</si>
  <si>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</si>
  <si>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</si>
  <si>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</si>
  <si>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</si>
  <si>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</si>
  <si>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</si>
  <si>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</si>
  <si>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</si>
  <si>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</si>
  <si>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</si>
  <si>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</si>
  <si>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</si>
  <si>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</si>
  <si>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</si>
  <si>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</si>
  <si>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</si>
  <si>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</si>
  <si>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</si>
  <si>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</si>
  <si>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</si>
  <si>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</si>
  <si>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</si>
  <si>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</si>
  <si>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</si>
  <si>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</si>
  <si>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</si>
  <si>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</si>
  <si>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</si>
  <si>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</si>
  <si>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</si>
  <si>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</si>
  <si>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</si>
  <si>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</si>
  <si>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</si>
  <si>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</si>
  <si>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</si>
  <si>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</si>
  <si>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</si>
  <si>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</si>
  <si>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</si>
  <si>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</si>
  <si>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</si>
  <si>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</si>
  <si>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</si>
  <si>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</si>
  <si>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</si>
  <si>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</si>
  <si>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</si>
  <si>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</si>
  <si>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</si>
  <si>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</si>
  <si>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</si>
  <si>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</si>
  <si>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</si>
  <si>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</si>
  <si>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</si>
  <si>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</si>
  <si>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</si>
  <si>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</si>
  <si>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</si>
  <si>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</si>
  <si>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</si>
  <si>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</si>
  <si>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</si>
  <si>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</si>
  <si>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</si>
  <si>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</si>
  <si>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</si>
  <si>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</si>
  <si>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</si>
  <si>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</si>
  <si>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</si>
  <si>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</si>
  <si>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</si>
  <si>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</si>
  <si>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</si>
  <si>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</si>
  <si>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</si>
  <si>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</si>
  <si>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</si>
  <si>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</si>
  <si>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</si>
  <si>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</si>
  <si>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</si>
  <si>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</si>
  <si>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</si>
  <si>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</si>
  <si>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</si>
  <si>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</si>
  <si>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</si>
  <si>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</si>
  <si>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</si>
  <si>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</si>
  <si>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</si>
  <si>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</si>
  <si>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</si>
  <si>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</si>
  <si>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</si>
  <si>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</si>
  <si>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</si>
  <si>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</si>
  <si>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</si>
  <si>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</si>
  <si>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</si>
  <si>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</si>
  <si>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</si>
  <si>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</si>
  <si>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</si>
  <si>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</si>
  <si>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</si>
  <si>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</si>
  <si>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</si>
  <si>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</si>
  <si>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</si>
  <si>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</si>
  <si>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</si>
  <si>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</si>
  <si>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</si>
  <si>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</si>
  <si>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</si>
  <si>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</si>
  <si>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</si>
  <si>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</si>
  <si>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</si>
  <si>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</si>
  <si>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</si>
  <si>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</si>
  <si>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</si>
  <si>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</si>
  <si>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</si>
  <si>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</si>
  <si>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</si>
  <si>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</si>
  <si>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</si>
  <si>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</si>
  <si>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</si>
  <si>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</si>
  <si>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</si>
  <si>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</si>
  <si>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</si>
  <si>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</si>
  <si>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</si>
  <si>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</si>
  <si>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</si>
  <si>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</si>
  <si>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</si>
  <si>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</si>
  <si>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</si>
  <si>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</si>
  <si>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</si>
  <si>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</si>
  <si>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</si>
  <si>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</si>
  <si>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</si>
  <si>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</si>
  <si>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</si>
  <si>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</si>
  <si>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</si>
  <si>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</si>
  <si>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</si>
  <si>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</si>
  <si>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</si>
  <si>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</si>
  <si>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</si>
  <si>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</si>
  <si>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</si>
  <si>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</si>
  <si>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</si>
  <si>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</si>
  <si>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</si>
  <si>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</si>
  <si>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</si>
  <si>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</si>
  <si>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</si>
  <si>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</si>
  <si>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</si>
  <si>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</si>
  <si>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</si>
  <si>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</si>
  <si>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</si>
  <si>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</si>
  <si>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</si>
  <si>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</si>
  <si>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</si>
  <si>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</si>
  <si>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</si>
  <si>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</si>
  <si>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</si>
  <si>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</si>
  <si>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</si>
  <si>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</si>
  <si>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</si>
  <si>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</si>
  <si>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</si>
  <si>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</si>
  <si>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</si>
  <si>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</si>
  <si>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</si>
  <si>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</si>
  <si>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</si>
  <si>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</si>
  <si>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</si>
  <si>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</si>
  <si>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</si>
  <si>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</si>
  <si>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</si>
  <si>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</si>
  <si>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</si>
  <si>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</si>
  <si>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</si>
  <si>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</si>
  <si>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</si>
  <si>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</si>
  <si>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</si>
  <si>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</si>
  <si>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</si>
  <si>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</si>
  <si>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</si>
  <si>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</si>
  <si>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</si>
  <si>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</si>
  <si>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</si>
  <si>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</si>
  <si>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</si>
  <si>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</si>
  <si>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</si>
  <si>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</si>
  <si>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</si>
  <si>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</si>
  <si>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</si>
  <si>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</si>
  <si>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</si>
  <si>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</si>
  <si>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</si>
  <si>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</si>
  <si>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</si>
  <si>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</si>
  <si>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</si>
  <si>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</si>
  <si>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</si>
  <si>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</si>
  <si>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</si>
  <si>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</si>
  <si>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</si>
  <si>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</si>
  <si>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</si>
  <si>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</si>
  <si>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</si>
  <si>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</si>
  <si>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</si>
  <si>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</si>
  <si>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</si>
  <si>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</si>
  <si>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</si>
  <si>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</si>
  <si>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</si>
  <si>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</si>
  <si>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</si>
  <si>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</si>
  <si>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</si>
  <si>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</si>
  <si>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</si>
  <si>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</si>
  <si>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</si>
  <si>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</si>
  <si>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</si>
  <si>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</si>
  <si>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</si>
  <si>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</si>
  <si>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</si>
  <si>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</si>
  <si>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</si>
  <si>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</si>
  <si>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</si>
  <si>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</si>
  <si>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</si>
  <si>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</si>
  <si>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</si>
  <si>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</si>
  <si>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</si>
  <si>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</si>
  <si>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</si>
  <si>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</si>
  <si>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</si>
  <si>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</si>
  <si>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</si>
  <si>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</si>
  <si>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</si>
  <si>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</si>
  <si>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</si>
  <si>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</si>
  <si>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</si>
  <si>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</si>
  <si>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</si>
  <si>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</si>
  <si>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</si>
  <si>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</si>
  <si>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</si>
  <si>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</si>
  <si>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</si>
  <si>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</si>
  <si>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</si>
  <si>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</si>
  <si>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</si>
  <si>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</si>
  <si>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</si>
  <si>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</si>
  <si>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</si>
  <si>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</si>
  <si>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</si>
  <si>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</si>
  <si>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</si>
  <si>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</si>
  <si>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</si>
  <si>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</si>
  <si>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</si>
  <si>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</si>
  <si>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</si>
  <si>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</si>
  <si>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</si>
  <si>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</si>
  <si>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</si>
  <si>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</si>
  <si>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</si>
  <si>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</si>
  <si>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</si>
  <si>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</si>
  <si>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</si>
  <si>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</si>
  <si>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</si>
  <si>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</si>
  <si>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</si>
  <si>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</si>
  <si>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</si>
  <si>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</si>
  <si>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</si>
  <si>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</si>
  <si>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</si>
  <si>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</si>
  <si>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</si>
  <si>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</si>
  <si>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</si>
  <si>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</si>
  <si>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</si>
  <si>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</si>
  <si>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</si>
  <si>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</si>
  <si>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</si>
  <si>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</si>
  <si>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</si>
  <si>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</si>
  <si>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</si>
  <si>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</si>
  <si>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</si>
  <si>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</si>
  <si>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</si>
  <si>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</si>
  <si>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</si>
  <si>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</si>
  <si>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</si>
  <si>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</si>
  <si>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</si>
  <si>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</si>
  <si>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</si>
  <si>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</si>
  <si>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</si>
  <si>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</si>
  <si>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</si>
  <si>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</si>
  <si>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</si>
  <si>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</si>
  <si>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</si>
  <si>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</si>
  <si>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</si>
  <si>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</si>
  <si>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</si>
  <si>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</si>
  <si>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</si>
  <si>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</si>
  <si>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</si>
  <si>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</si>
  <si>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</si>
  <si>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</si>
  <si>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</si>
  <si>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</si>
  <si>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</si>
  <si>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</si>
  <si>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</si>
  <si>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</si>
  <si>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</si>
  <si>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</si>
  <si>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</si>
  <si>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</si>
  <si>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</si>
  <si>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</si>
  <si>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</si>
  <si>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</si>
  <si>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</si>
  <si>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</si>
  <si>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</si>
  <si>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</si>
  <si>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</si>
  <si>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</si>
  <si>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</si>
  <si>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</si>
  <si>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</si>
  <si>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</si>
  <si>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</si>
  <si>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</si>
  <si>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</si>
  <si>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</si>
  <si>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</si>
  <si>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</si>
  <si>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</si>
  <si>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</si>
  <si>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</si>
  <si>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</si>
  <si>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</si>
  <si>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</si>
  <si>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</si>
  <si>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</si>
  <si>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</si>
  <si>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</si>
  <si>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</si>
  <si>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</si>
  <si>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</si>
  <si>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</si>
  <si>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</si>
  <si>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</si>
  <si>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</si>
  <si>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</si>
  <si>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</si>
  <si>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</si>
  <si>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</si>
  <si>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</si>
  <si>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</si>
  <si>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</si>
  <si>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</si>
  <si>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</si>
  <si>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</si>
  <si>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</si>
  <si>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</si>
  <si>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</si>
  <si>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</si>
  <si>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</si>
  <si>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</si>
  <si>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</si>
  <si>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</si>
  <si>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</si>
  <si>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</si>
  <si>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</si>
  <si>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</si>
  <si>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</si>
  <si>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</si>
  <si>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</si>
  <si>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</si>
  <si>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</si>
  <si>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</si>
  <si>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</si>
  <si>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</si>
  <si>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</si>
  <si>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</si>
  <si>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</si>
  <si>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</si>
  <si>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</si>
  <si>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</si>
  <si>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</si>
  <si>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</si>
  <si>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</si>
  <si>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</si>
  <si>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</si>
  <si>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</si>
  <si>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</si>
  <si>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</si>
  <si>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</si>
  <si>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</si>
  <si>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</si>
  <si>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</si>
  <si>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</si>
  <si>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</si>
  <si>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</si>
  <si>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</si>
  <si>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</si>
  <si>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</si>
  <si>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</si>
  <si>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</si>
  <si>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</si>
  <si>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</si>
  <si>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</si>
  <si>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</si>
  <si>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</si>
  <si>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</si>
  <si>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</si>
  <si>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</si>
  <si>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</si>
  <si>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</si>
  <si>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</si>
  <si>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</si>
  <si>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</si>
  <si>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</si>
  <si>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</si>
  <si>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</si>
  <si>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</si>
  <si>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</si>
  <si>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</si>
  <si>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</si>
  <si>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</si>
  <si>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</si>
  <si>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</si>
  <si>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</si>
  <si>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</si>
  <si>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</si>
  <si>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</si>
  <si>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</si>
  <si>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</si>
  <si>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</si>
  <si>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</si>
  <si>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</si>
  <si>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</si>
  <si>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</si>
  <si>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</si>
  <si>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</si>
  <si>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</si>
  <si>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</si>
  <si>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</si>
  <si>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</si>
  <si>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</si>
  <si>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</si>
  <si>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</si>
  <si>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</si>
  <si>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</si>
  <si>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</si>
  <si>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</si>
  <si>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</si>
  <si>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</si>
  <si>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</si>
  <si>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</si>
  <si>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</si>
  <si>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</si>
  <si>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</si>
  <si>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</si>
  <si>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</si>
  <si>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</si>
  <si>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</si>
  <si>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</si>
  <si>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</si>
  <si>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</si>
  <si>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</si>
  <si>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</si>
  <si>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</si>
  <si>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</si>
  <si>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</si>
  <si>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</si>
  <si>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</si>
  <si>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</si>
  <si>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</si>
  <si>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</si>
  <si>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</si>
  <si>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</si>
  <si>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</si>
  <si>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</si>
  <si>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</si>
  <si>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</si>
  <si>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</si>
  <si>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</si>
  <si>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</si>
  <si>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</si>
  <si>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</si>
  <si>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</si>
  <si>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</si>
  <si>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</si>
  <si>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</si>
  <si>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</si>
  <si>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</si>
  <si>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</si>
  <si>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</si>
  <si>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</si>
  <si>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</si>
  <si>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</si>
  <si>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</si>
  <si>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</si>
  <si>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</si>
  <si>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</si>
  <si>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</si>
  <si>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</si>
  <si>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</si>
  <si>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</si>
  <si>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</si>
  <si>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</si>
  <si>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</si>
  <si>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</si>
  <si>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</si>
  <si>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</si>
  <si>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</si>
  <si>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</si>
  <si>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</si>
  <si>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</si>
  <si>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</si>
  <si>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</si>
  <si>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</si>
  <si>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</si>
  <si>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</si>
  <si>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</si>
  <si>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</si>
  <si>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</si>
  <si>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</si>
  <si>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</si>
  <si>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</si>
  <si>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</si>
  <si>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</si>
  <si>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</si>
  <si>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</si>
  <si>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</si>
  <si>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</si>
  <si>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</si>
  <si>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</si>
  <si>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</si>
  <si>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</si>
  <si>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</si>
  <si>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</si>
  <si>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</si>
  <si>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</si>
  <si>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</si>
  <si>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</si>
  <si>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</si>
  <si>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</si>
  <si>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</si>
  <si>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</si>
  <si>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</si>
  <si>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</si>
  <si>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</si>
  <si>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</si>
  <si>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</si>
  <si>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</si>
  <si>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</si>
  <si>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</si>
  <si>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</si>
  <si>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</si>
  <si>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</si>
  <si>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</si>
  <si>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</si>
  <si>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</si>
  <si>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</si>
  <si>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</si>
  <si>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</si>
  <si>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</si>
  <si>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</si>
  <si>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</si>
  <si>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</si>
  <si>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</si>
  <si>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</si>
  <si>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</si>
  <si>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</si>
  <si>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</si>
  <si>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</si>
  <si>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</si>
  <si>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</si>
  <si>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</si>
  <si>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</si>
  <si>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</si>
  <si>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</si>
  <si>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</si>
  <si>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</si>
  <si>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</si>
  <si>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</si>
  <si>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</si>
  <si>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</si>
  <si>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</si>
  <si>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</si>
  <si>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</si>
  <si>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</si>
  <si>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</si>
  <si>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</si>
  <si>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</si>
  <si>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</si>
  <si>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</si>
  <si>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</si>
  <si>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</si>
  <si>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</si>
  <si>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</si>
  <si>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</si>
  <si>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</si>
  <si>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</si>
  <si>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</si>
  <si>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</si>
  <si>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</si>
  <si>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</si>
  <si>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</si>
  <si>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</si>
  <si>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</si>
  <si>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</si>
  <si>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</si>
  <si>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</si>
  <si>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</si>
  <si>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</si>
  <si>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</si>
  <si>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</si>
  <si>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</si>
  <si>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</si>
  <si>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</si>
  <si>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</si>
  <si>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</si>
  <si>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</si>
  <si>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</si>
  <si>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</si>
  <si>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</si>
  <si>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</si>
  <si>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</si>
  <si>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</si>
  <si>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</si>
  <si>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</si>
  <si>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</si>
  <si>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</si>
  <si>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</si>
  <si>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</si>
  <si>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</si>
  <si>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</si>
  <si>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</si>
  <si>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</si>
  <si>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</si>
  <si>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</si>
  <si>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</si>
  <si>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</si>
  <si>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</si>
  <si>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</si>
  <si>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</si>
  <si>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</si>
  <si>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</si>
  <si>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</si>
  <si>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</si>
  <si>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</si>
  <si>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</si>
  <si>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</si>
  <si>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</si>
  <si>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</si>
  <si>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</si>
  <si>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</si>
  <si>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</si>
  <si>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</si>
  <si>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</si>
  <si>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</si>
  <si>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</si>
  <si>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</si>
  <si>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</si>
  <si>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</si>
  <si>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</si>
  <si>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</si>
  <si>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</si>
  <si>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</si>
  <si>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</si>
  <si>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</si>
  <si>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</si>
  <si>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</si>
  <si>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</si>
  <si>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</si>
  <si>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</si>
  <si>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</si>
  <si>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</si>
  <si>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</si>
  <si>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</si>
  <si>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</si>
  <si>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</si>
  <si>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</si>
  <si>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</si>
  <si>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</si>
  <si>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</si>
  <si>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</si>
  <si>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</si>
  <si>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</si>
  <si>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</si>
  <si>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</si>
  <si>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</si>
  <si>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</si>
  <si>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</si>
  <si>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</si>
  <si>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</si>
  <si>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</si>
  <si>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</si>
  <si>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</si>
  <si>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</si>
  <si>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</si>
  <si>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</si>
  <si>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</si>
  <si>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</si>
  <si>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</si>
  <si>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</si>
  <si>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</si>
  <si>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</si>
  <si>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</si>
  <si>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</si>
  <si>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</si>
  <si>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</si>
  <si>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</si>
  <si>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</si>
  <si>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</si>
  <si>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</si>
  <si>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</si>
  <si>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</si>
  <si>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</si>
  <si>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</si>
  <si>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</si>
  <si>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</si>
  <si>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</si>
  <si>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</si>
  <si>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</si>
  <si>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</si>
  <si>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</si>
  <si>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</si>
  <si>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</si>
  <si>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</si>
  <si>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</si>
  <si>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</si>
  <si>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</si>
  <si>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</si>
  <si>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</si>
  <si>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</si>
  <si>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</si>
  <si>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</si>
  <si>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</si>
  <si>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</si>
  <si>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</si>
  <si>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</si>
  <si>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</si>
  <si>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</si>
  <si>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</si>
  <si>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</si>
  <si>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</si>
  <si>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</si>
  <si>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</si>
  <si>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</si>
  <si>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</si>
  <si>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</si>
  <si>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</si>
  <si>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</si>
  <si>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</si>
  <si>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</si>
  <si>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</si>
  <si>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</si>
  <si>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</si>
  <si>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</si>
  <si>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</si>
  <si>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</si>
  <si>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</si>
  <si>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</si>
  <si>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</si>
  <si>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</si>
  <si>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</si>
  <si>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</si>
  <si>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</si>
  <si>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</si>
  <si>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</si>
  <si>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</si>
  <si>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</si>
  <si>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</si>
  <si>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</si>
  <si>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</si>
  <si>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</si>
  <si>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</si>
  <si>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</si>
  <si>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</si>
  <si>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</si>
  <si>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</si>
  <si>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</si>
  <si>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</si>
  <si>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</si>
  <si>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</si>
  <si>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</si>
  <si>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</si>
  <si>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</si>
  <si>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</si>
  <si>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</si>
  <si>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</si>
  <si>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</si>
  <si>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</si>
  <si>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</si>
  <si>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</si>
  <si>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</si>
  <si>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</si>
  <si>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</si>
  <si>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</si>
  <si>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</si>
  <si>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</si>
  <si>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</si>
  <si>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</si>
  <si>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</si>
  <si>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</si>
  <si>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</si>
  <si>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</si>
  <si>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</si>
  <si>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</si>
  <si>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</si>
  <si>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</si>
  <si>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</si>
  <si>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</si>
  <si>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</si>
  <si>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</si>
  <si>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</si>
  <si>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</si>
  <si>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</si>
  <si>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</si>
  <si>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</si>
  <si>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</si>
  <si>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</si>
  <si>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</si>
  <si>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</si>
  <si>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</si>
  <si>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</si>
  <si>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</si>
  <si>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</si>
  <si>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</si>
  <si>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</si>
  <si>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</si>
  <si>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</si>
  <si>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</si>
  <si>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</si>
  <si>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</si>
  <si>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</si>
  <si>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</si>
  <si>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</si>
  <si>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</si>
  <si>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</si>
  <si>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</si>
  <si>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</si>
  <si>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</si>
  <si>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</si>
  <si>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</si>
  <si>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</si>
  <si>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</si>
  <si>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</si>
  <si>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</si>
  <si>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</si>
  <si>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</si>
  <si>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</si>
  <si>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</si>
  <si>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</si>
  <si>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</si>
  <si>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</si>
  <si>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</si>
  <si>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</si>
  <si>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</si>
  <si>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</si>
  <si>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</si>
  <si>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</si>
  <si>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</si>
  <si>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</si>
  <si>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</si>
  <si>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</si>
  <si>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</si>
  <si>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</si>
  <si>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</si>
  <si>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</si>
  <si>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</si>
  <si>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</si>
  <si>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</si>
  <si>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</si>
  <si>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</si>
  <si>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</si>
  <si>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</si>
  <si>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</si>
  <si>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</si>
  <si>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</si>
  <si>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</si>
  <si>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</si>
  <si>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</si>
  <si>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</si>
  <si>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</si>
  <si>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</si>
  <si>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</si>
  <si>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</si>
  <si>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</si>
  <si>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</si>
  <si>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</si>
  <si>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</si>
  <si>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</si>
  <si>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</si>
  <si>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</si>
  <si>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</si>
  <si>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</si>
  <si>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</si>
  <si>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</si>
  <si>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</si>
  <si>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</si>
  <si>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</si>
  <si>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</si>
  <si>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</si>
  <si>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</si>
  <si>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</si>
  <si>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</si>
  <si>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</si>
  <si>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</si>
  <si>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</si>
  <si>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</si>
  <si>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</si>
  <si>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</si>
  <si>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</si>
  <si>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</si>
  <si>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</si>
  <si>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</si>
  <si>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</si>
  <si>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</si>
  <si>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</si>
  <si>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</si>
  <si>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</si>
  <si>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</si>
  <si>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</si>
  <si>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</si>
  <si>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</si>
  <si>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</si>
  <si>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</si>
  <si>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</si>
  <si>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</si>
  <si>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</si>
  <si>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</si>
  <si>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</si>
  <si>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</si>
  <si>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</si>
  <si>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</si>
  <si>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</si>
  <si>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</si>
  <si>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</si>
  <si>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</si>
  <si>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</si>
  <si>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</si>
  <si>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</si>
  <si>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</si>
  <si>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</si>
  <si>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</si>
  <si>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</si>
  <si>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</si>
  <si>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</si>
  <si>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</si>
  <si>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</si>
  <si>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</si>
  <si>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</si>
  <si>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</si>
  <si>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</si>
  <si>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</si>
  <si>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</si>
  <si>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</si>
  <si>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</si>
  <si>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</si>
  <si>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</si>
  <si>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</si>
  <si>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</si>
  <si>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</si>
  <si>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</si>
  <si>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</si>
  <si>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</si>
  <si>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</si>
  <si>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</si>
  <si>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</si>
  <si>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</si>
  <si>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</si>
  <si>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</si>
  <si>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</si>
  <si>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</si>
  <si>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</si>
  <si>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</si>
  <si>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</si>
  <si>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</si>
  <si>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</si>
  <si>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</si>
  <si>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</si>
  <si>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</si>
  <si>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</si>
  <si>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</si>
  <si>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</si>
  <si>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</si>
  <si>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</si>
  <si>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</si>
  <si>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</si>
  <si>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</si>
  <si>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</si>
  <si>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</si>
  <si>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</si>
  <si>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</si>
  <si>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</si>
  <si>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</si>
  <si>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</si>
  <si>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</si>
  <si>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</si>
  <si>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</si>
  <si>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</si>
  <si>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</si>
  <si>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</si>
  <si>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</si>
  <si>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</si>
  <si>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</si>
  <si>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</si>
  <si>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</si>
  <si>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</si>
  <si>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</si>
  <si>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</si>
  <si>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</si>
  <si>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</si>
  <si>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</si>
  <si>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</si>
  <si>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</si>
  <si>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</si>
  <si>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</si>
  <si>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</si>
  <si>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</si>
  <si>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</si>
  <si>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</si>
  <si>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</si>
  <si>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</si>
  <si>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</si>
  <si>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</si>
  <si>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</si>
  <si>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</si>
  <si>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</si>
  <si>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</si>
  <si>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</si>
  <si>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</si>
  <si>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</si>
  <si>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</si>
  <si>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</si>
  <si>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</si>
  <si>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</si>
  <si>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</si>
  <si>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</si>
  <si>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</si>
  <si>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</si>
  <si>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</si>
  <si>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</si>
  <si>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</si>
  <si>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</si>
  <si>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</si>
  <si>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</si>
  <si>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</si>
  <si>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</si>
  <si>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</si>
  <si>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</si>
  <si>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</si>
  <si>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</si>
  <si>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</si>
  <si>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</si>
  <si>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</si>
  <si>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</si>
  <si>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</si>
  <si>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</si>
  <si>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</si>
  <si>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</si>
  <si>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</si>
  <si>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</si>
  <si>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</si>
  <si>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</si>
  <si>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</si>
  <si>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</si>
  <si>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</si>
  <si>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</si>
  <si>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</si>
  <si>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</si>
  <si>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</si>
  <si>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</si>
  <si>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</si>
  <si>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</si>
  <si>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</si>
  <si>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</si>
  <si>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</si>
  <si>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</si>
  <si>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</si>
  <si>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</si>
  <si>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</si>
  <si>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</si>
  <si>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</si>
  <si>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</si>
  <si>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</si>
  <si>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</si>
  <si>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</si>
  <si>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</si>
  <si>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</si>
  <si>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</si>
  <si>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</si>
  <si>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</si>
  <si>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</si>
  <si>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</si>
  <si>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</si>
  <si>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</si>
  <si>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</si>
  <si>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</si>
  <si>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</si>
  <si>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</si>
  <si>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</si>
  <si>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</si>
  <si>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</si>
  <si>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</si>
  <si>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</si>
  <si>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</si>
  <si>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</si>
  <si>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</si>
  <si>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</si>
  <si>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</si>
  <si>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</si>
  <si>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</si>
  <si>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</si>
  <si>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</si>
  <si>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</si>
  <si>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</si>
  <si>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</si>
  <si>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</si>
  <si>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</si>
  <si>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</si>
  <si>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</si>
  <si>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</si>
  <si>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</si>
  <si>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</si>
  <si>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</si>
  <si>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</si>
  <si>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</si>
  <si>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</si>
  <si>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</si>
  <si>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</si>
  <si>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</si>
  <si>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</si>
  <si>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</si>
  <si>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</si>
  <si>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</si>
  <si>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</si>
  <si>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</si>
  <si>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</si>
  <si>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</si>
  <si>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</si>
  <si>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</si>
  <si>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</si>
  <si>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</si>
  <si>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</si>
  <si>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</si>
  <si>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</si>
  <si>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</si>
  <si>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</si>
  <si>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</si>
  <si>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</si>
  <si>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</si>
  <si>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</si>
  <si>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</si>
  <si>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</si>
  <si>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</si>
  <si>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</si>
  <si>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</si>
  <si>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</si>
  <si>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</si>
  <si>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</si>
  <si>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</si>
  <si>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</si>
  <si>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</si>
  <si>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</si>
  <si>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</si>
  <si>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</si>
  <si>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</si>
  <si>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</si>
  <si>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</si>
  <si>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</si>
  <si>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</si>
  <si>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</si>
  <si>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</si>
  <si>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</si>
  <si>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</si>
  <si>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</si>
  <si>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</si>
  <si>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</si>
  <si>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</si>
  <si>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</si>
  <si>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</si>
  <si>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</si>
  <si>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</si>
  <si>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</si>
  <si>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</si>
  <si>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</si>
  <si>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</si>
  <si>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</si>
  <si>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</si>
  <si>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</si>
  <si>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</si>
  <si>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</si>
  <si>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</si>
  <si>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</si>
  <si>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</si>
  <si>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</si>
  <si>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</si>
  <si>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</si>
  <si>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</si>
  <si>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</si>
  <si>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</si>
  <si>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</si>
  <si>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</si>
  <si>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</si>
  <si>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</si>
  <si>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</si>
  <si>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</si>
  <si>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</si>
  <si>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</si>
  <si>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</si>
  <si>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</si>
  <si>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</si>
  <si>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</si>
  <si>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</si>
  <si>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</si>
  <si>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</si>
  <si>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</si>
  <si>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</si>
  <si>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</si>
  <si>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</si>
  <si>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</si>
  <si>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</si>
  <si>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</si>
  <si>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</si>
  <si>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</si>
  <si>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</si>
  <si>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</si>
  <si>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</si>
  <si>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</si>
  <si>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</si>
  <si>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</si>
  <si>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</si>
  <si>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</si>
  <si>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</si>
  <si>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</si>
  <si>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</si>
  <si>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</si>
  <si>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</si>
  <si>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</si>
  <si>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</si>
  <si>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</si>
  <si>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</si>
  <si>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</si>
  <si>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</si>
  <si>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</si>
  <si>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</si>
  <si>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</si>
  <si>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</si>
  <si>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</si>
  <si>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</si>
  <si>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</si>
  <si>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</si>
  <si>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</si>
  <si>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</si>
  <si>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</si>
  <si>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</si>
  <si>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</si>
  <si>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</si>
  <si>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</si>
  <si>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</si>
  <si>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</si>
  <si>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</si>
  <si>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</si>
  <si>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</si>
  <si>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</si>
  <si>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</si>
  <si>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</si>
  <si>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</si>
  <si>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</si>
  <si>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</si>
  <si>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</si>
  <si>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</si>
  <si>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</si>
  <si>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</si>
  <si>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</si>
  <si>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</si>
  <si>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</si>
  <si>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</si>
  <si>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</si>
  <si>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</si>
  <si>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</si>
  <si>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</si>
  <si>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</si>
  <si>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</si>
  <si>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</si>
  <si>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</si>
  <si>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</si>
  <si>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</si>
  <si>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</si>
  <si>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</si>
  <si>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</si>
  <si>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</si>
  <si>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</si>
  <si>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</si>
  <si>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</si>
  <si>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</si>
  <si>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</si>
  <si>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</si>
  <si>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</si>
  <si>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</si>
  <si>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</si>
  <si>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</si>
  <si>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</si>
  <si>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</si>
  <si>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</si>
  <si>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</si>
  <si>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</si>
  <si>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</si>
  <si>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</si>
  <si>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</si>
  <si>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</si>
  <si>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</si>
  <si>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</si>
  <si>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</si>
  <si>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</si>
  <si>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</si>
  <si>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</si>
  <si>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</si>
  <si>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</si>
  <si>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</si>
  <si>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</si>
  <si>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</si>
  <si>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</si>
  <si>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</si>
  <si>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</si>
  <si>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</si>
  <si>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</si>
  <si>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</si>
  <si>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</si>
  <si>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</si>
  <si>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</si>
  <si>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</si>
  <si>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</si>
  <si>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</si>
  <si>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</si>
  <si>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</si>
  <si>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</si>
  <si>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</si>
  <si>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</si>
  <si>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</si>
  <si>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</si>
  <si>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</si>
  <si>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</si>
  <si>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</si>
  <si>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</si>
  <si>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</si>
  <si>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</si>
  <si>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</si>
  <si>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</si>
  <si>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</si>
  <si>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</si>
  <si>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</si>
  <si>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</si>
  <si>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</si>
  <si>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</si>
  <si>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</si>
  <si>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</si>
  <si>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</si>
  <si>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</si>
  <si>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</si>
  <si>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</si>
  <si>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</si>
  <si>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</si>
  <si>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</si>
  <si>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</si>
  <si>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</si>
  <si>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</si>
  <si>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</si>
  <si>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</si>
  <si>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</si>
  <si>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</si>
  <si>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</si>
  <si>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</si>
  <si>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</si>
  <si>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</si>
  <si>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</si>
  <si>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</si>
  <si>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</si>
  <si>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</si>
  <si>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</si>
  <si>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</si>
  <si>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</si>
  <si>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</si>
  <si>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</si>
  <si>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</si>
  <si>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</si>
  <si>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</si>
  <si>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</si>
  <si>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</si>
  <si>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</si>
  <si>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</si>
  <si>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</si>
  <si>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</si>
  <si>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</si>
  <si>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</si>
  <si>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</si>
  <si>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</si>
  <si>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</si>
  <si>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</si>
  <si>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</si>
  <si>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</si>
  <si>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</si>
  <si>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</si>
  <si>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</si>
  <si>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</si>
  <si>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</si>
  <si>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</si>
  <si>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</si>
  <si>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</si>
  <si>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</si>
  <si>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</si>
  <si>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</si>
  <si>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</si>
  <si>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</si>
  <si>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</si>
  <si>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</si>
  <si>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</si>
  <si>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</si>
  <si>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</si>
  <si>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</si>
  <si>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</si>
  <si>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</si>
  <si>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</si>
  <si>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</si>
  <si>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</si>
  <si>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</si>
  <si>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</si>
  <si>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</si>
  <si>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</si>
  <si>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</si>
  <si>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</si>
  <si>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</si>
  <si>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</si>
  <si>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</si>
  <si>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</si>
  <si>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</si>
  <si>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</si>
  <si>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</si>
  <si>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</si>
  <si>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</si>
  <si>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</si>
  <si>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</si>
  <si>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</si>
  <si>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</si>
  <si>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</si>
  <si>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</si>
  <si>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</si>
  <si>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</si>
  <si>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</si>
  <si>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</si>
  <si>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</si>
  <si>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</si>
  <si>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</si>
  <si>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</si>
  <si>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</si>
  <si>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</si>
  <si>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</si>
  <si>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</si>
  <si>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</si>
  <si>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</si>
  <si>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</si>
  <si>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</si>
  <si>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</si>
  <si>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</si>
  <si>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</si>
  <si>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</si>
  <si>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</si>
  <si>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</si>
  <si>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</si>
  <si>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</si>
  <si>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</si>
  <si>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</si>
  <si>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</si>
  <si>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</si>
  <si>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</si>
  <si>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</si>
  <si>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</si>
  <si>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</si>
  <si>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</si>
  <si>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</si>
  <si>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</si>
  <si>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</si>
  <si>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</si>
  <si>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</si>
  <si>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</si>
  <si>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</si>
  <si>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</si>
  <si>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</si>
  <si>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</si>
  <si>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</si>
  <si>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</si>
  <si>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</si>
  <si>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</si>
  <si>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</si>
  <si>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</si>
  <si>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</si>
  <si>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</si>
  <si>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</si>
  <si>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</si>
  <si>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</si>
  <si>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</si>
  <si>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</si>
  <si>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</si>
  <si>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</si>
  <si>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</si>
  <si>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</si>
  <si>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</si>
  <si>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</si>
  <si>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</si>
  <si>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</si>
  <si>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</si>
  <si>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</si>
  <si>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</si>
  <si>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</si>
  <si>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</si>
  <si>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</si>
  <si>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</si>
  <si>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</si>
  <si>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</si>
  <si>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</si>
  <si>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</si>
  <si>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</si>
  <si>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</si>
  <si>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</si>
  <si>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</si>
  <si>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</si>
  <si>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</si>
  <si>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</si>
  <si>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</si>
  <si>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</si>
  <si>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</si>
  <si>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</si>
  <si>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</si>
  <si>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</si>
  <si>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</si>
  <si>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</si>
  <si>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</si>
  <si>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</si>
  <si>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</si>
  <si>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</si>
  <si>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</si>
  <si>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</si>
  <si>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</si>
  <si>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</si>
  <si>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</si>
  <si>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</si>
  <si>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</si>
  <si>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</si>
  <si>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</si>
  <si>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</si>
  <si>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</si>
  <si>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</si>
  <si>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</si>
  <si>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</si>
  <si>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</si>
  <si>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</si>
  <si>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</si>
  <si>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</si>
  <si>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</si>
  <si>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</si>
  <si>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</si>
  <si>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</si>
  <si>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</si>
  <si>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</si>
  <si>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</si>
  <si>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</si>
  <si>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</si>
  <si>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</si>
  <si>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</si>
  <si>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</si>
  <si>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</si>
  <si>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</si>
  <si>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</si>
  <si>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</si>
  <si>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</si>
  <si>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</si>
  <si>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</si>
  <si>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</si>
  <si>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</si>
  <si>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</si>
  <si>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</si>
  <si>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</si>
  <si>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</si>
  <si>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</si>
  <si>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</si>
  <si>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</si>
  <si>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</si>
  <si>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</si>
  <si>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</si>
  <si>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</si>
  <si>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</si>
  <si>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</si>
  <si>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</si>
  <si>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</si>
  <si>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</si>
  <si>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</si>
  <si>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</si>
  <si>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</si>
  <si>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</si>
  <si>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</si>
  <si>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</si>
  <si>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</si>
  <si>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</si>
  <si>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</si>
  <si>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</si>
  <si>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</si>
  <si>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</si>
  <si>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</si>
  <si>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</si>
  <si>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</si>
  <si>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</si>
  <si>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</si>
  <si>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</si>
  <si>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</si>
  <si>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</si>
  <si>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</si>
  <si>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</si>
  <si>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</si>
  <si>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</si>
  <si>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</si>
  <si>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</si>
  <si>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</si>
  <si>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</si>
  <si>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</si>
  <si>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</si>
  <si>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</si>
  <si>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</si>
  <si>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</si>
  <si>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</si>
  <si>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</si>
  <si>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</si>
  <si>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</si>
  <si>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</si>
  <si>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</si>
  <si>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</si>
  <si>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</si>
  <si>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</si>
  <si>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</si>
  <si>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</si>
  <si>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</si>
  <si>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</si>
  <si>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</si>
  <si>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</si>
  <si>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</si>
  <si>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</si>
  <si>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</si>
  <si>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</si>
  <si>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</si>
  <si>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</si>
  <si>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</si>
  <si>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</si>
  <si>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</si>
  <si>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</si>
  <si>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</si>
  <si>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</si>
  <si>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</si>
  <si>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</si>
  <si>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</si>
  <si>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</si>
  <si>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</si>
  <si>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</si>
  <si>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</si>
  <si>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</si>
  <si>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</si>
  <si>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</si>
  <si>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</si>
  <si>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</si>
  <si>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</si>
  <si>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</si>
  <si>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</si>
  <si>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</si>
  <si>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</si>
  <si>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</si>
  <si>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</si>
  <si>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</si>
  <si>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</si>
  <si>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</si>
  <si>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</si>
  <si>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</si>
  <si>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</si>
  <si>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</si>
  <si>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</si>
  <si>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</si>
  <si>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</si>
  <si>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</si>
  <si>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</si>
  <si>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</si>
  <si>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</si>
  <si>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</si>
  <si>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</si>
  <si>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</si>
  <si>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</si>
  <si>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</si>
  <si>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</si>
  <si>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</si>
  <si>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</si>
  <si>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</si>
  <si>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</si>
  <si>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</si>
  <si>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</si>
  <si>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</si>
  <si>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</si>
  <si>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</si>
  <si>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</si>
  <si>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</si>
  <si>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</si>
  <si>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</si>
  <si>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</si>
  <si>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</si>
  <si>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</si>
  <si>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</si>
  <si>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</si>
  <si>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</si>
  <si>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</si>
  <si>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</si>
  <si>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</si>
  <si>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</si>
  <si>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</si>
  <si>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</si>
  <si>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</si>
  <si>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</si>
  <si>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</si>
  <si>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</si>
  <si>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</si>
  <si>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</si>
  <si>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</si>
  <si>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</si>
  <si>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</si>
  <si>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</si>
  <si>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</si>
  <si>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</si>
  <si>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</si>
  <si>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</si>
  <si>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</si>
  <si>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</si>
  <si>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</si>
  <si>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</si>
  <si>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</si>
  <si>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</si>
  <si>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</si>
  <si>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</si>
  <si>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</si>
  <si>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</si>
  <si>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</si>
  <si>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</si>
  <si>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</si>
  <si>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</si>
  <si>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</si>
  <si>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</si>
  <si>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</si>
  <si>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</si>
  <si>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</si>
  <si>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</si>
  <si>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</si>
  <si>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</si>
  <si>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</si>
  <si>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</si>
  <si>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</si>
  <si>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</si>
  <si>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</si>
  <si>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</si>
  <si>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</si>
  <si>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</si>
  <si>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</si>
  <si>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</si>
  <si>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</si>
  <si>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</si>
  <si>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</si>
  <si>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</si>
  <si>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</si>
  <si>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</si>
  <si>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</si>
  <si>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</si>
  <si>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</si>
  <si>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</si>
  <si>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</si>
  <si>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</si>
  <si>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</si>
  <si>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</si>
  <si>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</si>
  <si>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</si>
  <si>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</si>
  <si>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</si>
  <si>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</si>
  <si>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</si>
  <si>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</si>
  <si>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</si>
  <si>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</si>
  <si>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</si>
  <si>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</si>
  <si>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</si>
  <si>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</si>
  <si>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</si>
  <si>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</si>
  <si>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</si>
  <si>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</si>
  <si>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</si>
  <si>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</si>
  <si>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</si>
  <si>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</si>
  <si>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</si>
  <si>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</si>
  <si>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</si>
  <si>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</si>
  <si>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</si>
  <si>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</si>
  <si>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</si>
  <si>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</si>
  <si>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</si>
  <si>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</si>
  <si>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</si>
  <si>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</si>
  <si>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</si>
  <si>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</si>
  <si>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</si>
  <si>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</si>
  <si>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</si>
  <si>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</si>
  <si>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</si>
  <si>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</si>
  <si>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</si>
  <si>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</si>
  <si>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</si>
  <si>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</si>
  <si>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</si>
  <si>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</si>
  <si>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</si>
  <si>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</si>
  <si>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</si>
  <si>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</si>
  <si>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</si>
  <si>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</si>
  <si>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</si>
  <si>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</si>
  <si>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</si>
  <si>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</si>
  <si>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</si>
  <si>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</si>
  <si>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</si>
  <si>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</si>
  <si>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</si>
  <si>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</si>
  <si>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</si>
  <si>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</si>
  <si>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</si>
  <si>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</si>
  <si>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</si>
  <si>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</si>
  <si>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</si>
  <si>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</si>
  <si>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</si>
  <si>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</si>
  <si>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</si>
  <si>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</si>
  <si>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</si>
  <si>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</si>
  <si>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</si>
  <si>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</si>
  <si>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</si>
  <si>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</si>
  <si>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</si>
  <si>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</si>
  <si>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</si>
  <si>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</si>
  <si>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</si>
  <si>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</si>
  <si>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</si>
  <si>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</si>
  <si>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</si>
  <si>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</si>
  <si>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</si>
  <si>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</si>
  <si>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</si>
  <si>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</si>
  <si>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</si>
  <si>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</si>
  <si>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</si>
  <si>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</si>
  <si>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</si>
  <si>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</si>
  <si>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</si>
  <si>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</si>
  <si>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</si>
  <si>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</si>
  <si>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</si>
  <si>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</si>
  <si>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</si>
  <si>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</si>
  <si>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</si>
  <si>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</si>
  <si>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</si>
  <si>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</si>
  <si>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</si>
  <si>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</si>
  <si>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</si>
  <si>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</si>
  <si>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</si>
  <si>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</si>
  <si>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</si>
  <si>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</si>
  <si>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</si>
  <si>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</si>
  <si>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</si>
  <si>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</si>
  <si>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</si>
  <si>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</si>
  <si>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</si>
  <si>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</si>
  <si>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</si>
  <si>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</si>
  <si>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</si>
  <si>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</si>
  <si>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</si>
  <si>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</si>
  <si>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</si>
  <si>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</si>
  <si>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</si>
  <si>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</si>
  <si>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</si>
  <si>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</si>
  <si>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</si>
  <si>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</si>
  <si>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</si>
  <si>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</si>
  <si>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</si>
  <si>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</si>
  <si>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</si>
  <si>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</si>
  <si>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</si>
  <si>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</si>
  <si>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</si>
  <si>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</si>
  <si>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</si>
  <si>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</si>
  <si>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</si>
  <si>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</si>
  <si>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</si>
  <si>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</si>
  <si>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</si>
  <si>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</si>
  <si>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</si>
  <si>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</si>
  <si>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</si>
  <si>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</si>
  <si>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</si>
  <si>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</si>
  <si>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</si>
  <si>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</si>
  <si>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</si>
  <si>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</si>
  <si>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</si>
  <si>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</si>
  <si>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</si>
  <si>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</si>
  <si>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</si>
  <si>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</si>
  <si>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</si>
  <si>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</si>
  <si>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</si>
  <si>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</si>
  <si>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</si>
  <si>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</si>
  <si>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</si>
  <si>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</si>
  <si>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</si>
  <si>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</si>
  <si>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</si>
  <si>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</si>
  <si>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</si>
  <si>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</si>
  <si>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</si>
  <si>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</si>
  <si>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</si>
  <si>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</si>
  <si>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</si>
  <si>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</si>
  <si>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</si>
  <si>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</si>
  <si>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</si>
  <si>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</si>
  <si>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</si>
  <si>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</si>
  <si>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</si>
  <si>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</si>
  <si>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</si>
  <si>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</si>
  <si>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</si>
  <si>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</si>
  <si>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</si>
  <si>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</si>
  <si>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</si>
  <si>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</si>
  <si>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</si>
  <si>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</si>
  <si>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</si>
  <si>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</si>
  <si>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</si>
  <si>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</si>
  <si>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</si>
  <si>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</si>
  <si>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</si>
  <si>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</si>
  <si>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</si>
  <si>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</si>
  <si>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</si>
  <si>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</si>
  <si>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</si>
  <si>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</si>
  <si>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</si>
  <si>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</si>
  <si>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</si>
  <si>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</si>
  <si>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</si>
  <si>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</si>
  <si>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</si>
  <si>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</si>
  <si>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</si>
  <si>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</si>
  <si>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</si>
  <si>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</si>
  <si>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</si>
  <si>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</si>
  <si>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</si>
  <si>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</si>
  <si>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</si>
  <si>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</si>
  <si>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</si>
  <si>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</si>
  <si>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</si>
  <si>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</si>
  <si>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</si>
  <si>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</si>
  <si>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</si>
  <si>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</si>
  <si>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</si>
  <si>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</si>
  <si>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</si>
  <si>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</si>
  <si>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</si>
  <si>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</si>
  <si>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</si>
  <si>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</si>
  <si>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</si>
  <si>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</si>
  <si>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</si>
  <si>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</si>
  <si>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</si>
  <si>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</si>
  <si>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</si>
  <si>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</si>
  <si>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</si>
  <si>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</si>
  <si>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</si>
  <si>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</si>
  <si>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</si>
  <si>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</si>
  <si>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</si>
  <si>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</si>
  <si>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</si>
  <si>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</si>
  <si>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</si>
  <si>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</si>
  <si>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</si>
  <si>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</si>
  <si>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</si>
  <si>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</si>
  <si>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</si>
  <si>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</si>
  <si>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</si>
  <si>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</si>
  <si>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</si>
  <si>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</si>
  <si>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</si>
  <si>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</si>
  <si>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</si>
  <si>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</si>
  <si>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</si>
  <si>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</si>
  <si>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</si>
  <si>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</si>
  <si>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</si>
  <si>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</si>
  <si>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</si>
  <si>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</si>
  <si>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</si>
  <si>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</si>
  <si>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</si>
  <si>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</si>
  <si>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</si>
  <si>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</si>
  <si>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</si>
  <si>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</si>
  <si>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</si>
  <si>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</si>
  <si>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</si>
  <si>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</si>
  <si>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</si>
  <si>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</si>
  <si>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</si>
  <si>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</si>
  <si>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</si>
  <si>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</si>
  <si>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</si>
  <si>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</si>
  <si>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</si>
  <si>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</si>
  <si>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</si>
  <si>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</si>
  <si>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</si>
  <si>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</si>
  <si>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</si>
  <si>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</si>
  <si>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</si>
  <si>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</si>
  <si>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</si>
  <si>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</si>
  <si>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</si>
  <si>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</si>
  <si>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</si>
  <si>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</si>
  <si>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</si>
  <si>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</si>
  <si>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</si>
  <si>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</si>
  <si>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</si>
  <si>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</si>
  <si>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</si>
  <si>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</si>
  <si>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</si>
  <si>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</si>
  <si>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</si>
  <si>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</si>
  <si>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</si>
  <si>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</si>
  <si>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</si>
  <si>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</si>
  <si>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</si>
  <si>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</si>
  <si>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</si>
  <si>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</si>
  <si>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</si>
  <si>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</si>
  <si>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</si>
  <si>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</si>
  <si>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</si>
  <si>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</si>
  <si>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</si>
  <si>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</si>
  <si>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</si>
  <si>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</si>
  <si>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</si>
  <si>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</si>
  <si>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</si>
  <si>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</si>
  <si>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</si>
  <si>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</si>
  <si>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</si>
  <si>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</si>
  <si>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</si>
  <si>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</si>
  <si>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</si>
  <si>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</si>
  <si>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</si>
  <si>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</si>
  <si>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</si>
  <si>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</si>
  <si>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</si>
  <si>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</si>
  <si>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</si>
  <si>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</si>
  <si>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</si>
  <si>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</si>
  <si>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</si>
  <si>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</si>
  <si>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</si>
  <si>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</si>
  <si>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</si>
  <si>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</si>
  <si>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</si>
  <si>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</si>
  <si>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</si>
  <si>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</si>
  <si>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</si>
  <si>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</si>
  <si>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</si>
  <si>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</si>
  <si>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</si>
  <si>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</si>
  <si>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</si>
  <si>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</si>
  <si>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</si>
  <si>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</si>
  <si>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</si>
  <si>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</si>
  <si>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</si>
  <si>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</si>
  <si>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</si>
  <si>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</si>
  <si>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</si>
  <si>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</si>
  <si>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</si>
  <si>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</si>
  <si>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</si>
  <si>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</si>
  <si>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</si>
  <si>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</si>
  <si>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</si>
  <si>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</si>
  <si>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</si>
  <si>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</si>
  <si>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</si>
  <si>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</si>
  <si>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</si>
  <si>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</si>
  <si>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</si>
  <si>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</si>
  <si>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</si>
  <si>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</si>
  <si>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</si>
  <si>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</si>
  <si>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</si>
  <si>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</si>
  <si>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</si>
  <si>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</si>
  <si>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</si>
  <si>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</si>
  <si>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</si>
  <si>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</si>
  <si>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</si>
  <si>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</si>
  <si>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</si>
  <si>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</si>
  <si>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</si>
  <si>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</si>
  <si>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</si>
  <si>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</si>
  <si>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</si>
  <si>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</si>
  <si>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</si>
  <si>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</si>
  <si>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</si>
  <si>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</si>
  <si>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</si>
  <si>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</si>
  <si>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</si>
  <si>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</si>
  <si>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</si>
  <si>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</si>
  <si>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</si>
  <si>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</si>
  <si>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</si>
  <si>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</si>
  <si>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</si>
  <si>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</si>
  <si>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</si>
  <si>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</si>
  <si>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</si>
  <si>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</si>
  <si>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</si>
  <si>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</si>
  <si>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</si>
  <si>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</si>
  <si>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</si>
  <si>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</si>
  <si>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</si>
  <si>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</si>
  <si>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</si>
  <si>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</si>
  <si>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</si>
  <si>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</si>
  <si>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</si>
  <si>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</si>
  <si>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</si>
  <si>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</si>
  <si>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</si>
  <si>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</si>
  <si>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</si>
  <si>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</si>
  <si>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</si>
  <si>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</si>
  <si>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</si>
  <si>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</si>
  <si>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</si>
  <si>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</si>
  <si>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</si>
  <si>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</si>
  <si>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</si>
  <si>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</si>
  <si>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</si>
  <si>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</si>
  <si>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</si>
  <si>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</si>
  <si>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</si>
  <si>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</si>
  <si>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</si>
  <si>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</si>
  <si>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</si>
  <si>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</si>
  <si>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</si>
  <si>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</si>
  <si>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</si>
  <si>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</si>
  <si>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</si>
  <si>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</si>
  <si>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</si>
  <si>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</si>
  <si>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</si>
  <si>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</si>
  <si>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</si>
  <si>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</si>
  <si>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</si>
  <si>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</si>
  <si>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</si>
  <si>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</si>
  <si>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</si>
  <si>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</si>
  <si>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</si>
  <si>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</si>
  <si>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</si>
  <si>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</si>
  <si>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</si>
  <si>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</si>
  <si>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</si>
  <si>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</si>
  <si>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</si>
  <si>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</si>
  <si>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</si>
  <si>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</si>
  <si>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</si>
  <si>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</si>
  <si>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</si>
  <si>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</si>
  <si>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</si>
  <si>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</si>
  <si>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</si>
  <si>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</si>
  <si>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</si>
  <si>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</si>
  <si>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</si>
  <si>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</si>
  <si>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</si>
  <si>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</si>
  <si>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</si>
  <si>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</si>
  <si>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</si>
  <si>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</si>
  <si>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</si>
  <si>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</si>
  <si>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</si>
  <si>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</si>
  <si>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</si>
  <si>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</si>
  <si>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</si>
  <si>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</si>
  <si>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</si>
  <si>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</si>
  <si>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</si>
  <si>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</si>
  <si>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</si>
  <si>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</si>
  <si>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</si>
  <si>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</si>
  <si>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</si>
  <si>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</si>
  <si>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</si>
  <si>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</si>
  <si>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</si>
  <si>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</si>
  <si>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</si>
  <si>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</si>
  <si>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</si>
  <si>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</si>
  <si>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</si>
  <si>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</si>
  <si>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</si>
  <si>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</si>
  <si>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</si>
  <si>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</si>
  <si>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</si>
  <si>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</si>
  <si>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</si>
  <si>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</si>
  <si>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</si>
  <si>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</si>
  <si>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</si>
  <si>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</si>
  <si>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</si>
  <si>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</si>
  <si>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</si>
  <si>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</si>
  <si>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</si>
  <si>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</si>
  <si>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</si>
  <si>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</si>
  <si>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</si>
  <si>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</si>
  <si>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</si>
  <si>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</si>
  <si>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</si>
  <si>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</si>
  <si>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</si>
  <si>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</si>
  <si>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</si>
  <si>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</si>
  <si>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</si>
  <si>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</si>
  <si>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</si>
  <si>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</si>
  <si>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</si>
  <si>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</si>
  <si>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</si>
  <si>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</si>
  <si>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</si>
  <si>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</si>
  <si>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</si>
  <si>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</si>
  <si>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</si>
  <si>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</si>
  <si>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</si>
  <si>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</si>
  <si>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</si>
  <si>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</si>
  <si>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</si>
  <si>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</si>
  <si>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</si>
  <si>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</si>
  <si>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</si>
  <si>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</si>
  <si>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</si>
  <si>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</si>
  <si>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</si>
  <si>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</si>
  <si>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</si>
  <si>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</si>
  <si>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</si>
  <si>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</si>
  <si>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</si>
  <si>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</si>
  <si>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</si>
  <si>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</si>
  <si>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</si>
  <si>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</si>
  <si>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</si>
  <si>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</si>
  <si>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</si>
  <si>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</si>
  <si>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</si>
  <si>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</si>
  <si>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</si>
  <si>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</si>
  <si>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</si>
  <si>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</si>
  <si>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</si>
  <si>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</si>
  <si>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</si>
  <si>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</si>
  <si>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</si>
  <si>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</si>
  <si>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</si>
  <si>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</si>
  <si>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</si>
  <si>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</si>
  <si>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</si>
  <si>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</si>
  <si>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</si>
  <si>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</si>
  <si>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</si>
  <si>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</si>
  <si>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</si>
  <si>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</si>
  <si>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</si>
  <si>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</si>
  <si>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</si>
  <si>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</si>
  <si>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</si>
  <si>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</si>
  <si>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</si>
  <si>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</si>
  <si>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</si>
  <si>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</si>
  <si>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</si>
  <si>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</si>
  <si>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</si>
  <si>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</si>
  <si>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</si>
  <si>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</si>
  <si>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</si>
  <si>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</si>
  <si>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</si>
  <si>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</si>
  <si>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</si>
  <si>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</si>
  <si>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</si>
  <si>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</si>
  <si>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</si>
  <si>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</si>
  <si>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</si>
  <si>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</si>
  <si>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</si>
  <si>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</si>
  <si>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</si>
  <si>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</si>
  <si>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</si>
  <si>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</si>
  <si>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</si>
  <si>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</si>
  <si>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</si>
  <si>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</si>
  <si>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</si>
  <si>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</si>
  <si>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</si>
  <si>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</si>
  <si>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</si>
  <si>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</si>
  <si>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</si>
  <si>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</si>
  <si>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</si>
  <si>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</si>
  <si>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</si>
  <si>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</si>
  <si>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</si>
  <si>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</si>
  <si>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</si>
  <si>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</si>
  <si>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</si>
  <si>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</si>
  <si>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</si>
  <si>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</si>
  <si>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</si>
  <si>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</si>
  <si>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</si>
  <si>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</si>
  <si>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</si>
  <si>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</si>
  <si>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</si>
  <si>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</si>
  <si>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</si>
  <si>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</si>
  <si>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</si>
  <si>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</si>
  <si>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</si>
  <si>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</si>
  <si>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</si>
  <si>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</si>
  <si>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</si>
  <si>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</si>
  <si>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</si>
  <si>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</si>
  <si>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</si>
  <si>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</si>
  <si>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</si>
  <si>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</si>
  <si>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</si>
  <si>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</si>
  <si>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</si>
  <si>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</si>
  <si>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</si>
  <si>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</si>
  <si>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</si>
  <si>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</si>
  <si>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</si>
  <si>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</si>
  <si>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</si>
  <si>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</si>
  <si>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</si>
  <si>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</si>
  <si>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</si>
  <si>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</si>
  <si>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</si>
  <si>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</si>
  <si>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</si>
  <si>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</si>
  <si>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</si>
  <si>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</si>
  <si>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</si>
  <si>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</si>
  <si>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</si>
  <si>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</si>
  <si>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</si>
  <si>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</si>
  <si>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</si>
  <si>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</si>
  <si>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</si>
  <si>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</si>
  <si>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</si>
  <si>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</si>
  <si>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</si>
  <si>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</si>
  <si>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</si>
  <si>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</si>
  <si>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</si>
  <si>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</si>
  <si>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</si>
  <si>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</si>
  <si>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</si>
  <si>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</si>
  <si>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</si>
  <si>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</si>
  <si>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</si>
  <si>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</si>
  <si>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</si>
  <si>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</si>
  <si>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</si>
  <si>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</si>
  <si>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</si>
  <si>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</si>
  <si>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</si>
  <si>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</si>
  <si>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</si>
  <si>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</si>
  <si>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</si>
  <si>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</si>
  <si>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</si>
  <si>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</si>
  <si>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</si>
  <si>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</si>
  <si>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</si>
  <si>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</si>
  <si>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</si>
  <si>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</si>
  <si>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</si>
  <si>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</si>
  <si>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</si>
  <si>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</si>
  <si>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</si>
  <si>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</si>
  <si>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</si>
  <si>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</si>
  <si>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</si>
  <si>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</si>
  <si>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</si>
  <si>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</si>
  <si>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</si>
  <si>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</si>
  <si>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</si>
  <si>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</si>
  <si>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</si>
  <si>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</si>
  <si>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</si>
  <si>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</si>
  <si>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</si>
  <si>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</si>
  <si>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</si>
  <si>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</si>
  <si>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</si>
  <si>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</si>
  <si>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</si>
  <si>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</si>
  <si>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</si>
  <si>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</si>
  <si>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</si>
  <si>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</si>
  <si>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</si>
  <si>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</si>
  <si>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</si>
  <si>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</si>
  <si>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</si>
  <si>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</si>
  <si>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</si>
  <si>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</si>
  <si>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</si>
  <si>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</si>
  <si>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</si>
  <si>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</si>
  <si>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</si>
  <si>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</si>
  <si>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</si>
  <si>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</si>
  <si>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</si>
  <si>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</si>
  <si>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</si>
  <si>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</si>
  <si>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</si>
  <si>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</si>
  <si>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</si>
  <si>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</si>
  <si>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</si>
  <si>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</si>
  <si>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</si>
  <si>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</si>
  <si>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</si>
  <si>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</si>
  <si>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</si>
  <si>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</si>
  <si>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</si>
  <si>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</si>
  <si>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</si>
  <si>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</si>
  <si>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</si>
  <si>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</si>
  <si>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</si>
  <si>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</si>
  <si>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</si>
  <si>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</si>
  <si>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</si>
  <si>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</si>
  <si>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</si>
  <si>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</si>
  <si>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</si>
  <si>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</si>
  <si>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</si>
  <si>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</si>
  <si>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</si>
  <si>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</si>
  <si>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</si>
  <si>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</si>
  <si>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</si>
  <si>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</si>
  <si>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</si>
  <si>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</si>
  <si>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</si>
  <si>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</si>
  <si>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</si>
  <si>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</si>
  <si>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</si>
  <si>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</si>
  <si>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</si>
  <si>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</si>
  <si>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</si>
  <si>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</si>
  <si>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</si>
  <si>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</si>
  <si>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</si>
  <si>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</si>
  <si>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</si>
  <si>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</si>
  <si>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</si>
  <si>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</si>
  <si>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</si>
  <si>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</si>
  <si>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</si>
  <si>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</si>
  <si>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</si>
  <si>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</si>
  <si>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</si>
  <si>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</si>
  <si>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</si>
  <si>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</si>
  <si>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</si>
  <si>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</si>
  <si>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</si>
  <si>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</si>
  <si>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</si>
  <si>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</si>
  <si>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</si>
  <si>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</si>
  <si>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</si>
  <si>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</si>
  <si>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</si>
  <si>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</si>
  <si>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</si>
  <si>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</si>
  <si>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</si>
  <si>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</si>
  <si>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</si>
  <si>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</si>
  <si>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</si>
  <si>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</si>
  <si>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</si>
  <si>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</si>
  <si>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</si>
  <si>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</si>
  <si>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</si>
  <si>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</si>
  <si>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</si>
  <si>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</si>
  <si>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</si>
  <si>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</si>
  <si>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</si>
  <si>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</si>
  <si>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</si>
  <si>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</si>
  <si>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</si>
  <si>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</si>
  <si>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</si>
  <si>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</si>
  <si>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</si>
  <si>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</si>
  <si>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</si>
  <si>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</si>
  <si>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</si>
  <si>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</si>
  <si>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</si>
  <si>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</si>
  <si>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</si>
  <si>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</si>
  <si>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</si>
  <si>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</si>
  <si>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</si>
  <si>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</si>
  <si>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</si>
  <si>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</si>
  <si>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</si>
  <si>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</si>
  <si>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</si>
  <si>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</si>
  <si>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</si>
  <si>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</si>
  <si>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</si>
  <si>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</si>
  <si>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</si>
  <si>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</si>
  <si>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</si>
  <si>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</si>
  <si>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</si>
  <si>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</si>
  <si>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</si>
  <si>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</si>
  <si>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</si>
  <si>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</si>
  <si>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</si>
  <si>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</si>
  <si>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</si>
  <si>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</si>
  <si>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</si>
  <si>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</si>
  <si>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</si>
  <si>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</si>
  <si>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</si>
  <si>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</si>
  <si>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</si>
  <si>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</si>
  <si>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</si>
  <si>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</si>
  <si>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</si>
  <si>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</si>
  <si>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</si>
  <si>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</si>
  <si>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</si>
  <si>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</si>
  <si>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</si>
  <si>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</si>
  <si>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</si>
  <si>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</si>
  <si>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</si>
  <si>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</si>
  <si>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</si>
  <si>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</si>
  <si>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</si>
  <si>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</si>
  <si>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</si>
  <si>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</si>
  <si>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</si>
  <si>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</si>
  <si>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</si>
  <si>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</si>
  <si>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</si>
  <si>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</si>
  <si>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</si>
  <si>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</si>
  <si>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</si>
  <si>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</si>
  <si>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</si>
  <si>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</si>
  <si>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</si>
  <si>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</si>
  <si>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</si>
  <si>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</si>
  <si>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</si>
  <si>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</si>
  <si>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</si>
  <si>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</si>
  <si>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</si>
  <si>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</si>
  <si>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</si>
  <si>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</si>
  <si>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</si>
  <si>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</si>
  <si>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</si>
  <si>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</si>
  <si>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</si>
  <si>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</si>
  <si>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</si>
  <si>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</si>
  <si>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</si>
  <si>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</si>
  <si>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</si>
  <si>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</si>
  <si>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</si>
  <si>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</si>
  <si>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</si>
  <si>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</si>
  <si>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</si>
  <si>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</si>
  <si>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</si>
  <si>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</si>
  <si>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</si>
  <si>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</si>
  <si>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</si>
  <si>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</si>
  <si>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</si>
  <si>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</si>
  <si>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</si>
  <si>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</si>
  <si>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</si>
  <si>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</si>
  <si>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</si>
  <si>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</si>
  <si>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</si>
  <si>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</si>
  <si>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</si>
  <si>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</si>
  <si>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</si>
  <si>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</si>
  <si>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</si>
  <si>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</si>
  <si>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</si>
  <si>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</si>
  <si>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</si>
  <si>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</si>
  <si>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</si>
  <si>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</si>
  <si>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</si>
  <si>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</si>
  <si>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</si>
  <si>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</si>
  <si>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</si>
  <si>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</si>
  <si>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</si>
  <si>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</si>
  <si>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</si>
  <si>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</si>
  <si>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</si>
  <si>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</si>
  <si>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</si>
  <si>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</si>
  <si>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</si>
  <si>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</si>
  <si>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</si>
  <si>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</si>
  <si>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</si>
  <si>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</si>
  <si>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</si>
  <si>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</si>
  <si>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</si>
  <si>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</si>
  <si>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</si>
  <si>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</si>
  <si>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</si>
  <si>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</si>
  <si>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</si>
  <si>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</si>
  <si>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</si>
  <si>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</si>
  <si>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</si>
  <si>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</si>
  <si>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</si>
  <si>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</si>
  <si>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</si>
  <si>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</si>
  <si>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</si>
  <si>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</si>
  <si>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</si>
  <si>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</si>
  <si>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</si>
  <si>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</si>
  <si>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</si>
  <si>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</si>
  <si>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</si>
  <si>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</si>
  <si>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</si>
  <si>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</si>
  <si>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</si>
  <si>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</si>
  <si>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</si>
  <si>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</si>
  <si>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</si>
  <si>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</si>
  <si>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</si>
  <si>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</si>
  <si>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</si>
  <si>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</si>
  <si>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</si>
  <si>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</si>
  <si>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</si>
  <si>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</si>
  <si>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</si>
  <si>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</si>
  <si>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</si>
  <si>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</si>
  <si>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</si>
  <si>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</si>
  <si>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</si>
  <si>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</si>
  <si>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</si>
  <si>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</si>
  <si>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</si>
  <si>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</si>
  <si>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</si>
  <si>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</si>
  <si>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</si>
  <si>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</si>
  <si>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</si>
  <si>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</si>
  <si>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</si>
  <si>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</si>
  <si>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</si>
  <si>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</si>
  <si>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</si>
  <si>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</si>
  <si>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</si>
  <si>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</si>
  <si>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</si>
  <si>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</si>
  <si>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</si>
  <si>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</si>
  <si>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</si>
  <si>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</si>
  <si>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</si>
  <si>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</si>
  <si>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</si>
  <si>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</si>
  <si>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</si>
  <si>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</si>
  <si>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</si>
  <si>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</si>
  <si>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</si>
  <si>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</si>
  <si>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</si>
  <si>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</si>
  <si>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</si>
  <si>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</si>
  <si>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</si>
  <si>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</si>
  <si>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</si>
  <si>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</si>
  <si>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</si>
  <si>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</si>
  <si>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</si>
  <si>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</si>
  <si>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</si>
  <si>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</si>
  <si>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</si>
  <si>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</si>
  <si>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</si>
  <si>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</si>
  <si>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</si>
  <si>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</si>
  <si>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</si>
  <si>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</si>
  <si>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</si>
  <si>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</si>
  <si>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</si>
  <si>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</si>
  <si>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</si>
  <si>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</si>
  <si>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</si>
  <si>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</si>
  <si>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</si>
  <si>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</si>
  <si>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</si>
  <si>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</si>
  <si>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</si>
  <si>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</si>
  <si>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</si>
  <si>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</si>
  <si>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</si>
  <si>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</si>
  <si>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</si>
  <si>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</si>
  <si>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</si>
  <si>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</si>
  <si>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</si>
  <si>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</si>
  <si>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</si>
  <si>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</si>
  <si>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</si>
  <si>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</si>
  <si>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</si>
  <si>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</si>
  <si>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</si>
  <si>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</si>
  <si>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</si>
  <si>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</si>
  <si>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</si>
  <si>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</si>
  <si>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</si>
  <si>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</si>
  <si>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</si>
  <si>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</si>
  <si>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</si>
  <si>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</si>
  <si>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</si>
  <si>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</si>
  <si>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</si>
  <si>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</si>
  <si>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</si>
  <si>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</si>
  <si>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</si>
  <si>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</si>
  <si>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</si>
  <si>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</si>
  <si>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</si>
  <si>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</si>
  <si>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</si>
  <si>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</si>
  <si>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</si>
  <si>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</si>
  <si>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</si>
  <si>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</si>
  <si>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</si>
  <si>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</si>
  <si>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</si>
  <si>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</si>
  <si>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</si>
  <si>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</si>
  <si>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</si>
  <si>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</si>
  <si>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</si>
  <si>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</si>
  <si>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</si>
  <si>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</si>
  <si>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</si>
  <si>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</si>
  <si>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</si>
  <si>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</si>
  <si>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</si>
  <si>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</si>
  <si>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</si>
  <si>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</si>
  <si>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</si>
  <si>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</si>
  <si>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</si>
  <si>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</si>
  <si>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</si>
  <si>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</si>
  <si>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</si>
  <si>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</si>
  <si>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</si>
  <si>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</si>
  <si>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</si>
  <si>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</si>
  <si>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</si>
  <si>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</si>
  <si>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</si>
  <si>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</si>
  <si>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</si>
  <si>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</si>
  <si>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</si>
  <si>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</si>
  <si>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</si>
  <si>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</si>
  <si>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</si>
  <si>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</si>
  <si>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</si>
  <si>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</si>
  <si>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</si>
  <si>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</si>
  <si>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</si>
  <si>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</si>
  <si>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</si>
  <si>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</si>
  <si>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</si>
  <si>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</si>
  <si>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</si>
  <si>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</si>
  <si>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</si>
  <si>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</si>
  <si>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</si>
  <si>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</si>
  <si>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</si>
  <si>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</si>
  <si>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</si>
  <si>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</si>
  <si>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</si>
  <si>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</si>
  <si>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</si>
  <si>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</si>
  <si>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</si>
  <si>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</si>
  <si>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</si>
  <si>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</si>
  <si>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</si>
  <si>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</si>
  <si>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</si>
  <si>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</si>
  <si>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</si>
  <si>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</si>
  <si>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</si>
  <si>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</si>
  <si>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</si>
  <si>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</si>
  <si>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</si>
  <si>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</si>
  <si>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</si>
  <si>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</si>
  <si>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</si>
  <si>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</si>
  <si>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</si>
  <si>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</si>
  <si>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</si>
  <si>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</si>
  <si>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</si>
  <si>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</si>
  <si>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</si>
  <si>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</si>
  <si>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</si>
  <si>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</si>
  <si>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</si>
  <si>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</si>
  <si>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</si>
  <si>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</si>
  <si>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</si>
  <si>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</si>
  <si>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</si>
  <si>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</si>
  <si>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</si>
  <si>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</si>
  <si>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</si>
  <si>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</si>
  <si>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</si>
  <si>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</si>
  <si>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</si>
  <si>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</si>
  <si>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</si>
  <si>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</si>
  <si>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</si>
  <si>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</si>
  <si>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</si>
  <si>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</si>
  <si>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</si>
  <si>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</si>
  <si>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</si>
  <si>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</si>
  <si>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</si>
  <si>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</si>
  <si>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</si>
  <si>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</si>
  <si>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</si>
  <si>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</si>
  <si>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</si>
  <si>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</si>
  <si>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</si>
  <si>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</si>
  <si>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</si>
  <si>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</si>
  <si>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</si>
  <si>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</si>
  <si>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</si>
  <si>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</si>
  <si>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</si>
  <si>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</si>
  <si>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</si>
  <si>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</si>
  <si>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</si>
  <si>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</si>
  <si>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</si>
  <si>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</si>
  <si>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</si>
  <si>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</si>
  <si>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</si>
  <si>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</si>
  <si>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</si>
  <si>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</si>
  <si>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</si>
  <si>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</si>
  <si>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</si>
  <si>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</si>
  <si>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</si>
  <si>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</si>
  <si>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</si>
  <si>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</si>
  <si>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</si>
  <si>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</si>
  <si>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</si>
  <si>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</si>
  <si>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</si>
  <si>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</si>
  <si>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</si>
  <si>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</si>
  <si>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</si>
  <si>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</si>
  <si>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</si>
  <si>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</si>
  <si>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</si>
  <si>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</si>
  <si>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</si>
  <si>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</si>
  <si>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</si>
  <si>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</si>
  <si>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</si>
  <si>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</si>
  <si>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</si>
  <si>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</si>
  <si>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</si>
  <si>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</si>
  <si>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</si>
  <si>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</si>
  <si>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</si>
  <si>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</si>
  <si>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</si>
  <si>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</si>
  <si>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</si>
  <si>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</si>
  <si>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</si>
  <si>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</si>
  <si>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</si>
  <si>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</si>
  <si>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</si>
  <si>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</si>
  <si>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</si>
  <si>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</si>
  <si>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</si>
  <si>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</si>
  <si>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</si>
  <si>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</si>
  <si>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</si>
  <si>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</si>
  <si>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</si>
  <si>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</si>
  <si>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</si>
  <si>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</si>
  <si>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</si>
  <si>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</si>
  <si>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</si>
  <si>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</si>
  <si>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</si>
  <si>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</si>
  <si>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</si>
  <si>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</si>
  <si>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</si>
  <si>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</si>
  <si>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</si>
  <si>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</si>
  <si>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</si>
  <si>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</si>
  <si>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</si>
  <si>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</si>
  <si>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</si>
  <si>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</si>
  <si>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</si>
  <si>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</si>
  <si>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</si>
  <si>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</si>
  <si>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</si>
  <si>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</si>
  <si>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</si>
  <si>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</si>
  <si>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</si>
  <si>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</si>
  <si>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</si>
  <si>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</si>
  <si>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</si>
  <si>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</si>
  <si>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</si>
  <si>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</si>
  <si>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</si>
  <si>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</si>
  <si>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</si>
  <si>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</si>
  <si>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</si>
  <si>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</si>
  <si>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</si>
  <si>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</si>
  <si>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</si>
  <si>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</si>
  <si>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</si>
  <si>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</si>
  <si>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</si>
  <si>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</si>
  <si>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</si>
  <si>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</si>
  <si>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</si>
  <si>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</si>
  <si>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</si>
  <si>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</si>
  <si>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</si>
  <si>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</si>
  <si>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</si>
  <si>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</si>
  <si>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</si>
  <si>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</si>
  <si>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</si>
  <si>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</si>
  <si>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</si>
  <si>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</si>
  <si>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</si>
  <si>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</si>
  <si>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</si>
  <si>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</si>
  <si>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</si>
  <si>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</si>
  <si>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</si>
  <si>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</si>
  <si>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</si>
  <si>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</si>
  <si>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</si>
  <si>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</si>
  <si>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</si>
  <si>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</si>
  <si>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</si>
  <si>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</si>
  <si>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</si>
  <si>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</si>
  <si>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</si>
  <si>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</si>
  <si>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</si>
  <si>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</si>
  <si>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</si>
  <si>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</si>
  <si>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</si>
  <si>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</si>
  <si>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</si>
  <si>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</si>
  <si>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</si>
  <si>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</si>
  <si>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</si>
  <si>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</si>
  <si>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</si>
  <si>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</si>
  <si>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</si>
  <si>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</si>
  <si>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</si>
  <si>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</si>
  <si>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</si>
  <si>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</si>
  <si>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</si>
  <si>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</si>
  <si>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</si>
  <si>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</si>
  <si>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</si>
  <si>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</si>
  <si>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</si>
  <si>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</si>
  <si>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</si>
  <si>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</si>
  <si>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</si>
  <si>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</si>
  <si>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</si>
  <si>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</si>
  <si>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</si>
  <si>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</si>
  <si>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</si>
  <si>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</si>
  <si>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</si>
  <si>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</si>
  <si>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</si>
  <si>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</si>
  <si>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</si>
  <si>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</si>
  <si>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</si>
  <si>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</si>
  <si>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</si>
  <si>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</si>
  <si>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</si>
  <si>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</si>
  <si>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</si>
  <si>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</si>
  <si>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</si>
  <si>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</si>
  <si>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</si>
  <si>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</si>
  <si>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</si>
  <si>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</si>
  <si>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</si>
  <si>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</si>
  <si>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</si>
  <si>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</si>
  <si>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</si>
  <si>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</si>
  <si>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</si>
  <si>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</si>
  <si>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</si>
  <si>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</si>
  <si>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</si>
  <si>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</si>
  <si>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</si>
  <si>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</si>
  <si>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</si>
  <si>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</si>
  <si>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</si>
  <si>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</si>
  <si>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</si>
  <si>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</si>
  <si>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</si>
  <si>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</si>
  <si>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</si>
  <si>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</si>
  <si>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</si>
  <si>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</si>
  <si>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</si>
  <si>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</si>
  <si>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</si>
  <si>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</si>
  <si>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</si>
  <si>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</si>
  <si>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</si>
  <si>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</si>
  <si>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</si>
  <si>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</si>
  <si>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</si>
  <si>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</si>
  <si>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</si>
  <si>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</si>
  <si>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</si>
  <si>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</si>
  <si>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</si>
  <si>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</si>
  <si>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</si>
  <si>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</si>
  <si>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</si>
  <si>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</si>
  <si>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</si>
  <si>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</si>
  <si>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</si>
  <si>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</si>
  <si>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</si>
  <si>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</si>
  <si>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</si>
  <si>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</si>
  <si>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</si>
  <si>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</si>
  <si>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</si>
  <si>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</si>
  <si>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</si>
  <si>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</si>
  <si>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</si>
  <si>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</si>
  <si>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</si>
  <si>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</si>
  <si>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</si>
  <si>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</si>
  <si>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</si>
  <si>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</si>
  <si>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</si>
  <si>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</si>
  <si>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</si>
  <si>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</si>
  <si>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</si>
  <si>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</si>
  <si>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</si>
  <si>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</si>
  <si>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</si>
  <si>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</si>
  <si>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</si>
  <si>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</si>
  <si>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</si>
  <si>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</si>
  <si>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</si>
  <si>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</si>
  <si>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</si>
  <si>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</si>
  <si>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</si>
  <si>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</si>
  <si>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</si>
  <si>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</si>
  <si>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</si>
  <si>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</si>
  <si>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</si>
  <si>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</si>
  <si>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</si>
  <si>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</si>
  <si>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</si>
  <si>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</si>
  <si>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</si>
  <si>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</si>
  <si>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</si>
  <si>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</si>
  <si>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</si>
  <si>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</si>
  <si>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</si>
  <si>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</si>
  <si>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</si>
  <si>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</si>
  <si>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</si>
  <si>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</si>
  <si>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</si>
  <si>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</si>
  <si>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</si>
  <si>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</si>
  <si>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</si>
  <si>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</si>
  <si>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</si>
  <si>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</si>
  <si>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</si>
  <si>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</si>
  <si>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</si>
  <si>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</si>
  <si>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</si>
  <si>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</si>
  <si>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</si>
  <si>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</si>
  <si>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</si>
  <si>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</si>
  <si>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</si>
  <si>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</si>
  <si>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</si>
  <si>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</si>
  <si>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</si>
  <si>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</si>
  <si>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</si>
  <si>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</si>
  <si>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</si>
  <si>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</si>
  <si>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</si>
  <si>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</si>
  <si>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</si>
  <si>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</si>
  <si>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</si>
  <si>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</si>
  <si>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</si>
  <si>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</si>
  <si>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</si>
  <si>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</si>
  <si>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</si>
  <si>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</si>
  <si>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</si>
  <si>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</si>
  <si>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</si>
  <si>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</si>
  <si>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</si>
  <si>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</si>
  <si>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</si>
  <si>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</si>
  <si>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</si>
  <si>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</si>
  <si>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</si>
  <si>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</si>
  <si>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</si>
  <si>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</si>
  <si>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</si>
  <si>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</si>
  <si>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</si>
  <si>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</si>
  <si>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</si>
  <si>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</si>
  <si>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</si>
  <si>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</si>
  <si>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</si>
  <si>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</si>
  <si>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</si>
  <si>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</si>
  <si>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</si>
  <si>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</si>
  <si>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</si>
  <si>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</si>
  <si>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</si>
  <si>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</si>
  <si>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</si>
  <si>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</si>
  <si>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</si>
  <si>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</si>
  <si>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</si>
  <si>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</si>
  <si>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</si>
  <si>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</si>
  <si>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</si>
  <si>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</si>
  <si>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</si>
  <si>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</si>
  <si>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</si>
  <si>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</si>
  <si>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</si>
  <si>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</si>
  <si>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</si>
  <si>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</si>
  <si>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</si>
  <si>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</si>
  <si>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</si>
  <si>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</si>
  <si>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</si>
  <si>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</si>
  <si>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</si>
  <si>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</si>
  <si>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</si>
  <si>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</si>
  <si>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</si>
  <si>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</si>
  <si>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</si>
  <si>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</si>
  <si>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</si>
  <si>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</si>
  <si>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</si>
  <si>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</si>
  <si>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</si>
  <si>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</si>
  <si>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</si>
  <si>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</si>
  <si>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</si>
  <si>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</si>
  <si>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</si>
  <si>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</si>
  <si>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</si>
  <si>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</si>
  <si>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</si>
  <si>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</si>
  <si>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</si>
  <si>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</si>
  <si>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</si>
  <si>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</si>
  <si>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</si>
  <si>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</si>
  <si>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</si>
  <si>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</si>
  <si>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</si>
  <si>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</si>
  <si>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</si>
  <si>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</si>
  <si>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</si>
  <si>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</si>
  <si>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</si>
  <si>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</si>
  <si>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</si>
  <si>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</si>
  <si>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</si>
  <si>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</si>
  <si>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</si>
  <si>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</si>
  <si>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</si>
  <si>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</si>
  <si>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</si>
  <si>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</si>
  <si>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</si>
  <si>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</si>
  <si>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</si>
  <si>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</si>
  <si>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</si>
  <si>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</si>
  <si>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</si>
  <si>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</si>
  <si>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</si>
  <si>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</si>
  <si>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</si>
  <si>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</si>
  <si>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</si>
  <si>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</si>
  <si>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</si>
  <si>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</si>
  <si>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</si>
  <si>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</si>
  <si>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</si>
  <si>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</si>
  <si>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</si>
  <si>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</si>
  <si>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</si>
  <si>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</si>
  <si>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</si>
  <si>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</si>
  <si>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</si>
  <si>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</si>
  <si>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</si>
  <si>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</si>
  <si>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</si>
  <si>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</si>
  <si>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</si>
  <si>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</si>
  <si>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</si>
  <si>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</si>
  <si>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</si>
  <si>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</si>
  <si>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</si>
  <si>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</si>
  <si>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</si>
  <si>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</si>
  <si>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</si>
  <si>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</si>
  <si>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</si>
  <si>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</si>
  <si>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</si>
  <si>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</si>
  <si>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</si>
  <si>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</si>
  <si>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</si>
  <si>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</si>
  <si>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</si>
  <si>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</si>
  <si>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</si>
  <si>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</si>
  <si>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</si>
  <si>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</si>
  <si>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</si>
  <si>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</si>
  <si>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</si>
  <si>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</si>
  <si>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</si>
  <si>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</si>
  <si>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</si>
  <si>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</si>
  <si>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</si>
  <si>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</si>
  <si>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</si>
  <si>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</si>
  <si>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</si>
  <si>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</si>
  <si>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</si>
  <si>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</si>
  <si>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</si>
  <si>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</si>
  <si>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</si>
  <si>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</si>
  <si>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</si>
  <si>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</si>
  <si>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</si>
  <si>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</si>
  <si>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</si>
  <si>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</si>
  <si>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</si>
  <si>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</si>
  <si>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</si>
  <si>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</si>
  <si>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</si>
  <si>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</si>
  <si>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</si>
  <si>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</si>
  <si>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</si>
  <si>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</si>
  <si>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</si>
  <si>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</si>
  <si>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</si>
  <si>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</si>
  <si>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</si>
  <si>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</si>
  <si>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</si>
  <si>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</si>
  <si>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</si>
  <si>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</si>
  <si>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</si>
  <si>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</si>
  <si>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</si>
  <si>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</si>
  <si>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</si>
  <si>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</si>
  <si>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</si>
  <si>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</si>
  <si>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</si>
  <si>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</si>
  <si>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</si>
  <si>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</si>
  <si>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</si>
  <si>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</si>
  <si>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</si>
  <si>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</si>
  <si>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</si>
  <si>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</si>
  <si>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</si>
  <si>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</si>
  <si>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</si>
  <si>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</si>
  <si>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</si>
  <si>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</si>
  <si>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</si>
  <si>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</si>
  <si>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</si>
  <si>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</si>
  <si>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</si>
  <si>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</si>
  <si>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</si>
  <si>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</si>
  <si>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</si>
  <si>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</si>
  <si>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</si>
  <si>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</si>
  <si>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</si>
  <si>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</si>
  <si>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</si>
  <si>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</si>
  <si>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</si>
  <si>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</si>
  <si>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</si>
  <si>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</si>
  <si>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</si>
  <si>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</si>
  <si>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</si>
  <si>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</si>
  <si>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</si>
  <si>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</si>
  <si>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</si>
  <si>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</si>
  <si>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</si>
  <si>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</si>
  <si>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</si>
  <si>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</si>
  <si>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</si>
  <si>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</si>
  <si>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</si>
  <si>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</si>
  <si>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</si>
  <si>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</si>
  <si>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</si>
  <si>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</si>
  <si>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</si>
  <si>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</si>
  <si>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</si>
  <si>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</si>
  <si>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</si>
  <si>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</si>
  <si>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</si>
  <si>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</si>
  <si>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</si>
  <si>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</si>
  <si>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</si>
  <si>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</si>
  <si>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</si>
  <si>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</si>
  <si>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</si>
  <si>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</si>
  <si>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</si>
  <si>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</si>
  <si>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</si>
  <si>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</si>
  <si>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</si>
  <si>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</si>
  <si>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</si>
  <si>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</si>
  <si>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</si>
  <si>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</si>
  <si>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</si>
  <si>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</si>
  <si>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</si>
  <si>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</si>
  <si>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</si>
  <si>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</si>
  <si>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</si>
  <si>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</si>
  <si>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</si>
  <si>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</si>
  <si>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</si>
  <si>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</si>
  <si>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</si>
  <si>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</si>
  <si>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</si>
  <si>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</si>
  <si>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</si>
  <si>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</si>
  <si>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</si>
  <si>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</si>
  <si>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</si>
  <si>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</si>
  <si>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</si>
  <si>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</si>
  <si>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</si>
  <si>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</si>
  <si>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</si>
  <si>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</si>
  <si>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</si>
  <si>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</si>
  <si>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</si>
  <si>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</si>
  <si>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</si>
  <si>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</si>
  <si>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</si>
  <si>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</si>
  <si>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</si>
  <si>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</si>
  <si>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</si>
  <si>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</si>
  <si>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</si>
  <si>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</si>
  <si>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</si>
  <si>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</si>
  <si>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</si>
  <si>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</si>
  <si>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</si>
  <si>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</si>
  <si>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</si>
  <si>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</si>
  <si>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</si>
  <si>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</si>
  <si>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</si>
  <si>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</si>
  <si>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</si>
  <si>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</si>
  <si>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</si>
  <si>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</si>
  <si>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</si>
  <si>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</si>
  <si>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</si>
  <si>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</si>
  <si>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</si>
  <si>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</si>
  <si>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</si>
  <si>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</si>
  <si>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</si>
  <si>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</si>
  <si>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</si>
  <si>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</si>
  <si>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</si>
  <si>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</si>
  <si>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</si>
  <si>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</si>
  <si>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</si>
  <si>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</si>
  <si>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</si>
  <si>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</si>
  <si>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</si>
  <si>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</si>
  <si>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</si>
  <si>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</si>
  <si>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</si>
  <si>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</si>
  <si>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</si>
  <si>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</si>
  <si>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</si>
  <si>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</si>
  <si>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</si>
  <si>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</si>
  <si>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</si>
  <si>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</si>
  <si>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</si>
  <si>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</si>
  <si>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</si>
  <si>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</si>
  <si>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</si>
  <si>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</si>
  <si>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</si>
  <si>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</si>
  <si>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</si>
  <si>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</si>
  <si>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</si>
  <si>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</si>
  <si>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</si>
  <si>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</si>
  <si>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</si>
  <si>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</si>
  <si>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</si>
  <si>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</si>
  <si>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</si>
  <si>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</si>
  <si>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</si>
  <si>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</si>
  <si>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</si>
  <si>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</si>
  <si>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</si>
  <si>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</si>
  <si>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</si>
  <si>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</si>
  <si>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</si>
  <si>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</si>
  <si>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</si>
  <si>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</si>
  <si>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</si>
  <si>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</si>
  <si>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</si>
  <si>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</si>
  <si>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</si>
  <si>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</si>
  <si>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</si>
  <si>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</si>
  <si>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</si>
  <si>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</si>
  <si>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</si>
  <si>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</si>
  <si>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</si>
  <si>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</si>
  <si>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</si>
  <si>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</si>
  <si>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</si>
  <si>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</si>
  <si>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</si>
  <si>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</si>
  <si>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</si>
  <si>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</si>
  <si>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</si>
  <si>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</si>
  <si>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</si>
  <si>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</si>
  <si>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</si>
  <si>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</si>
  <si>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</si>
  <si>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</si>
  <si>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</si>
  <si>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</si>
  <si>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</si>
  <si>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</si>
  <si>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</si>
  <si>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</si>
  <si>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</si>
  <si>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</si>
  <si>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</si>
  <si>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</si>
  <si>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</si>
  <si>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</si>
  <si>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</si>
  <si>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</si>
  <si>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</si>
  <si>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</si>
  <si>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</si>
  <si>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</si>
  <si>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</si>
  <si>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</si>
  <si>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</si>
  <si>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</si>
  <si>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</si>
  <si>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</si>
  <si>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</si>
  <si>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</si>
  <si>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</si>
  <si>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</si>
  <si>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</si>
  <si>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</si>
  <si>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</si>
  <si>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</si>
  <si>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</si>
  <si>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</si>
  <si>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</si>
  <si>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</si>
  <si>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</si>
  <si>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</si>
  <si>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</si>
  <si>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</si>
  <si>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</si>
  <si>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</si>
  <si>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</si>
  <si>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</si>
  <si>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</si>
  <si>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</si>
  <si>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</si>
  <si>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</si>
  <si>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</si>
  <si>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</si>
  <si>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</si>
  <si>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</si>
  <si>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</si>
  <si>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</si>
  <si>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</si>
  <si>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</si>
  <si>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</si>
  <si>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</si>
  <si>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</si>
  <si>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</si>
  <si>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</si>
  <si>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</si>
  <si>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</si>
  <si>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</si>
  <si>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</si>
  <si>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</si>
  <si>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</si>
  <si>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</si>
  <si>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</si>
  <si>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</si>
  <si>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</si>
  <si>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</si>
  <si>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</si>
  <si>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</si>
  <si>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</si>
  <si>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</si>
  <si>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</si>
  <si>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</si>
  <si>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</si>
  <si>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</si>
  <si>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</si>
  <si>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</si>
  <si>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</si>
  <si>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</si>
  <si>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</si>
  <si>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</si>
  <si>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</si>
  <si>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</si>
  <si>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</si>
  <si>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</si>
  <si>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</si>
  <si>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</si>
  <si>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</si>
  <si>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</si>
  <si>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</si>
  <si>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</si>
  <si>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</si>
  <si>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</si>
  <si>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</si>
  <si>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</si>
  <si>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</si>
  <si>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</si>
  <si>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</si>
  <si>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</si>
  <si>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</si>
  <si>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</si>
  <si>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</si>
  <si>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</si>
  <si>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</si>
  <si>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</si>
  <si>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</si>
  <si>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</si>
  <si>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</si>
  <si>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</si>
  <si>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</si>
  <si>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</si>
  <si>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</si>
  <si>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</si>
  <si>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</si>
  <si>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</si>
  <si>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</si>
  <si>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</si>
  <si>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</si>
  <si>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</si>
  <si>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</si>
  <si>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</si>
  <si>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</si>
  <si>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</si>
  <si>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</si>
  <si>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</si>
  <si>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</si>
  <si>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</si>
  <si>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</si>
  <si>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</si>
  <si>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</si>
  <si>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</si>
  <si>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</si>
  <si>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</si>
  <si>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</si>
  <si>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</si>
  <si>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</si>
  <si>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</si>
  <si>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</si>
  <si>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</si>
  <si>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</si>
  <si>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</si>
  <si>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</si>
  <si>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</si>
  <si>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</si>
  <si>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</si>
  <si>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</si>
  <si>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</si>
  <si>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</si>
  <si>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</si>
  <si>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</si>
  <si>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</si>
  <si>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</si>
  <si>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</si>
  <si>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</si>
  <si>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</si>
  <si>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</si>
  <si>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</si>
  <si>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</si>
  <si>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</si>
  <si>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</si>
  <si>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</si>
  <si>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</si>
  <si>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</si>
  <si>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</si>
  <si>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</si>
  <si>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</si>
  <si>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</si>
  <si>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</si>
  <si>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</si>
  <si>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</si>
  <si>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</si>
  <si>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</si>
  <si>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</si>
  <si>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</si>
  <si>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</si>
  <si>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</si>
  <si>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</si>
  <si>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</si>
  <si>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</si>
  <si>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</si>
  <si>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</si>
  <si>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</si>
  <si>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</si>
  <si>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</si>
  <si>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</si>
  <si>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</si>
  <si>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</si>
  <si>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</si>
  <si>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</si>
  <si>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</si>
  <si>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</si>
  <si>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</si>
  <si>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</si>
  <si>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</si>
  <si>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</si>
  <si>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</si>
  <si>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</si>
  <si>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</si>
  <si>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</si>
  <si>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</si>
  <si>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</si>
  <si>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</si>
  <si>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</si>
  <si>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</si>
  <si>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</si>
  <si>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</si>
  <si>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</si>
  <si>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</si>
  <si>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</si>
  <si>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</si>
  <si>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</si>
  <si>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</si>
  <si>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</si>
  <si>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</si>
  <si>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</si>
  <si>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</si>
  <si>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</si>
  <si>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</si>
  <si>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</si>
  <si>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</si>
  <si>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</si>
  <si>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</si>
  <si>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</si>
  <si>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</si>
  <si>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</si>
  <si>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</si>
  <si>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</si>
  <si>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</si>
  <si>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</si>
  <si>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</si>
  <si>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</si>
  <si>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</si>
  <si>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</si>
  <si>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</si>
  <si>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</si>
  <si>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</si>
  <si>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</si>
  <si>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</si>
  <si>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</si>
  <si>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</si>
  <si>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</si>
  <si>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</si>
  <si>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</si>
  <si>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</si>
  <si>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</si>
  <si>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</si>
  <si>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</si>
  <si>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</si>
  <si>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</si>
  <si>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</si>
  <si>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</si>
  <si>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</si>
  <si>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</si>
  <si>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</si>
  <si>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</si>
  <si>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</si>
  <si>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</si>
  <si>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</si>
  <si>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</si>
  <si>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</si>
  <si>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</si>
  <si>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</si>
  <si>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</si>
  <si>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</si>
  <si>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</si>
  <si>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</si>
  <si>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</si>
  <si>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</si>
  <si>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</si>
  <si>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</si>
  <si>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</si>
  <si>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</si>
  <si>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</si>
  <si>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</si>
  <si>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</si>
  <si>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</si>
  <si>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</si>
  <si>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</si>
  <si>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</si>
  <si>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</si>
  <si>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</si>
  <si>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</si>
  <si>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</si>
  <si>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</si>
  <si>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</si>
  <si>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</si>
  <si>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</si>
  <si>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</si>
  <si>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</si>
  <si>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</si>
  <si>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</si>
  <si>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</si>
  <si>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</si>
  <si>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</si>
  <si>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</si>
  <si>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</si>
  <si>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</si>
  <si>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</si>
  <si>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</si>
  <si>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</si>
  <si>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</si>
  <si>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</si>
  <si>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</si>
  <si>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</si>
  <si>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</si>
  <si>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</si>
  <si>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</si>
  <si>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</si>
  <si>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</si>
  <si>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</si>
  <si>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</si>
  <si>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</si>
  <si>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</si>
  <si>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</si>
  <si>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</si>
  <si>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</si>
  <si>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</si>
  <si>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</si>
  <si>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</si>
  <si>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</si>
  <si>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</si>
  <si>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</si>
  <si>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</si>
  <si>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</si>
  <si>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</si>
  <si>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</si>
  <si>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</si>
  <si>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</si>
  <si>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</si>
  <si>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</si>
  <si>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</si>
  <si>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</si>
  <si>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</si>
  <si>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</si>
  <si>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</si>
  <si>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</si>
  <si>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</si>
  <si>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</si>
  <si>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</si>
  <si>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</si>
  <si>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</si>
  <si>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</si>
  <si>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</si>
  <si>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</si>
  <si>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</si>
  <si>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</si>
  <si>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</si>
  <si>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</si>
  <si>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</si>
  <si>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</si>
  <si>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</si>
  <si>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</si>
  <si>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</si>
  <si>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</si>
  <si>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</si>
  <si>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</si>
  <si>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</si>
  <si>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</si>
  <si>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</si>
  <si>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</si>
  <si>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</si>
  <si>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</si>
  <si>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</si>
  <si>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</si>
  <si>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</si>
  <si>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</si>
  <si>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</si>
  <si>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</si>
  <si>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</si>
  <si>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</si>
  <si>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</si>
  <si>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</si>
  <si>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</si>
  <si>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</si>
  <si>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</si>
  <si>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</si>
  <si>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</si>
  <si>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</si>
  <si>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</si>
  <si>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</si>
  <si>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</si>
  <si>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</si>
  <si>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</si>
  <si>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</si>
  <si>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</si>
  <si>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</si>
  <si>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</si>
  <si>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</si>
  <si>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</si>
  <si>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</si>
  <si>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</si>
  <si>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</si>
  <si>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</si>
  <si>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</si>
  <si>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</si>
  <si>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</si>
  <si>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</si>
  <si>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</si>
  <si>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</si>
  <si>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</si>
  <si>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</si>
  <si>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</si>
  <si>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</si>
  <si>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</si>
  <si>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</si>
  <si>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</si>
  <si>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</si>
  <si>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</si>
  <si>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</si>
  <si>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</si>
  <si>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</si>
  <si>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</si>
  <si>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</si>
  <si>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</si>
  <si>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</si>
  <si>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</si>
  <si>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</si>
  <si>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</si>
  <si>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</si>
  <si>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</si>
  <si>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</si>
  <si>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</si>
  <si>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</si>
  <si>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</si>
  <si>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</si>
  <si>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</si>
  <si>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</si>
  <si>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</si>
  <si>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</si>
  <si>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</si>
  <si>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</si>
  <si>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</si>
  <si>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</si>
  <si>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</si>
  <si>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</si>
  <si>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</si>
  <si>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</si>
  <si>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</si>
  <si>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</si>
  <si>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</si>
  <si>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</si>
  <si>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</si>
  <si>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</si>
  <si>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</si>
  <si>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</si>
  <si>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</si>
  <si>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</si>
  <si>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</si>
  <si>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</si>
  <si>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</si>
  <si>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</si>
  <si>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</si>
  <si>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</si>
  <si>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</si>
  <si>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</si>
  <si>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</si>
  <si>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</si>
  <si>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</si>
  <si>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</si>
  <si>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</si>
  <si>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</si>
  <si>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</si>
  <si>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</si>
  <si>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</si>
  <si>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</si>
  <si>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</si>
  <si>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</si>
  <si>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</si>
  <si>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</si>
  <si>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</si>
  <si>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</si>
  <si>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</si>
  <si>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</si>
  <si>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</si>
  <si>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</si>
  <si>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</si>
  <si>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</si>
  <si>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</si>
  <si>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</si>
  <si>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</si>
  <si>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</si>
  <si>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</si>
  <si>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</si>
  <si>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</si>
  <si>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</si>
  <si>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</si>
  <si>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</si>
  <si>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</si>
  <si>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</si>
  <si>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</si>
  <si>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</si>
  <si>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</si>
  <si>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</si>
  <si>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</si>
  <si>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</si>
  <si>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</si>
  <si>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</si>
  <si>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</si>
  <si>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</si>
  <si>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</si>
  <si>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</si>
  <si>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</si>
  <si>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</si>
  <si>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</si>
  <si>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</si>
  <si>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</si>
  <si>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</si>
  <si>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</si>
  <si>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</si>
  <si>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</si>
  <si>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</si>
  <si>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</si>
  <si>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</si>
  <si>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</si>
  <si>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</si>
  <si>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</si>
  <si>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</si>
  <si>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</si>
  <si>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</si>
  <si>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</si>
  <si>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</si>
  <si>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</si>
  <si>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</si>
  <si>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</si>
  <si>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</si>
  <si>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</si>
  <si>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</si>
  <si>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</si>
  <si>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</si>
  <si>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</si>
  <si>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</si>
  <si>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</si>
  <si>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</si>
  <si>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</si>
  <si>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</si>
  <si>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</si>
  <si>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</si>
  <si>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</si>
  <si>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</si>
  <si>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</si>
  <si>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</si>
  <si>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</si>
  <si>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</si>
  <si>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</si>
  <si>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</si>
  <si>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</si>
  <si>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</si>
  <si>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</si>
  <si>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</si>
  <si>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</si>
  <si>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</si>
  <si>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</si>
  <si>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</si>
  <si>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</si>
  <si>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</si>
  <si>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</si>
  <si>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</si>
  <si>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</si>
  <si>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</si>
  <si>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</si>
  <si>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</si>
  <si>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</si>
  <si>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</si>
  <si>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</si>
  <si>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</si>
  <si>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</si>
  <si>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</si>
  <si>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</si>
  <si>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</si>
  <si>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</si>
  <si>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</si>
  <si>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</si>
  <si>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</si>
  <si>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</si>
  <si>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</si>
  <si>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</si>
  <si>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</si>
  <si>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</si>
  <si>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</si>
  <si>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</si>
  <si>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</si>
  <si>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</si>
  <si>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</si>
  <si>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</si>
  <si>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</si>
  <si>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</si>
  <si>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</si>
  <si>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</si>
  <si>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</si>
  <si>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</si>
  <si>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</si>
  <si>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</si>
  <si>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</si>
  <si>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</si>
  <si>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</si>
  <si>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</si>
  <si>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</si>
  <si>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</si>
  <si>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</si>
  <si>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</si>
  <si>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</si>
  <si>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</si>
  <si>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</si>
  <si>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</si>
  <si>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</si>
  <si>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</si>
  <si>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</si>
  <si>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</si>
  <si>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</si>
  <si>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</si>
  <si>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</si>
  <si>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</si>
  <si>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</si>
  <si>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</si>
  <si>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</si>
  <si>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</si>
  <si>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</si>
  <si>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</si>
  <si>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</si>
  <si>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</si>
  <si>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</si>
  <si>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</si>
  <si>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</si>
  <si>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</si>
  <si>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</si>
  <si>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</si>
  <si>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</si>
  <si>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</si>
  <si>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</si>
  <si>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</si>
  <si>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</si>
  <si>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</si>
  <si>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</si>
  <si>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</si>
  <si>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</si>
  <si>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</si>
  <si>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</si>
  <si>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</si>
  <si>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</si>
  <si>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</si>
  <si>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</si>
  <si>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</si>
  <si>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</si>
  <si>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</si>
  <si>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</si>
  <si>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</si>
  <si>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</si>
  <si>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</si>
  <si>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</si>
  <si>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</si>
  <si>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</si>
  <si>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</si>
  <si>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</si>
  <si>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</si>
  <si>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</si>
  <si>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</si>
  <si>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</si>
  <si>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</si>
  <si>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</si>
  <si>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</si>
  <si>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</si>
  <si>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</si>
  <si>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</si>
  <si>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</si>
  <si>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</si>
  <si>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</si>
  <si>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</si>
  <si>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</si>
  <si>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</si>
  <si>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</si>
  <si>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</si>
  <si>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</si>
  <si>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</si>
  <si>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</si>
  <si>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</si>
  <si>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</si>
  <si>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</si>
  <si>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</si>
  <si>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</si>
  <si>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</si>
  <si>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</si>
  <si>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</si>
  <si>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</si>
  <si>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</si>
  <si>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</si>
  <si>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</si>
  <si>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</si>
  <si>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</si>
  <si>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</si>
  <si>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</si>
  <si>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</si>
  <si>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</si>
  <si>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</si>
  <si>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</si>
  <si>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</si>
  <si>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</si>
  <si>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</si>
  <si>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</si>
  <si>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</si>
  <si>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</si>
  <si>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</si>
  <si>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</si>
  <si>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</si>
  <si>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</si>
  <si>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</si>
  <si>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</si>
  <si>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</si>
  <si>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</si>
  <si>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</si>
  <si>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</si>
  <si>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</si>
  <si>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</si>
  <si>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</si>
  <si>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</si>
  <si>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</si>
  <si>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</si>
  <si>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</si>
  <si>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</si>
  <si>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</si>
  <si>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</si>
  <si>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</si>
  <si>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</si>
  <si>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</si>
  <si>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</si>
  <si>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</si>
  <si>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</si>
  <si>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</si>
  <si>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</si>
  <si>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</si>
  <si>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</si>
  <si>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</si>
  <si>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</si>
  <si>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</si>
  <si>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</si>
  <si>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</si>
  <si>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</si>
  <si>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</si>
  <si>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</si>
  <si>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</si>
  <si>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</si>
  <si>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</si>
  <si>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</si>
  <si>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</si>
  <si>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</si>
  <si>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</si>
  <si>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</si>
  <si>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</si>
  <si>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</si>
  <si>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</si>
  <si>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</si>
  <si>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</si>
  <si>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</si>
  <si>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</si>
  <si>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</si>
  <si>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</si>
  <si>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</si>
  <si>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</si>
  <si>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</si>
  <si>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</si>
  <si>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</si>
  <si>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</si>
  <si>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</si>
  <si>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</si>
  <si>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</si>
  <si>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</si>
  <si>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</si>
  <si>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</si>
  <si>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</si>
  <si>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</si>
  <si>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</si>
  <si>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</si>
  <si>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</si>
  <si>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</si>
  <si>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</si>
  <si>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</si>
  <si>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</si>
  <si>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</si>
  <si>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</si>
  <si>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</si>
  <si>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</si>
  <si>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</si>
  <si>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</si>
  <si>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</si>
  <si>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</si>
  <si>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</si>
  <si>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</si>
  <si>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</si>
  <si>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</si>
  <si>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</si>
  <si>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</si>
  <si>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</si>
  <si>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</si>
  <si>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</si>
  <si>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</si>
  <si>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</si>
  <si>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</si>
  <si>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</si>
  <si>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</si>
  <si>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</si>
  <si>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</si>
  <si>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</si>
  <si>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</si>
  <si>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</si>
  <si>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</si>
  <si>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</si>
  <si>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</si>
  <si>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</si>
  <si>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</si>
  <si>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</si>
  <si>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</si>
  <si>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</si>
  <si>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</si>
  <si>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</si>
  <si>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</si>
  <si>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</si>
  <si>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</si>
  <si>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</si>
  <si>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</si>
  <si>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</si>
  <si>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</si>
  <si>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</si>
  <si>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</si>
  <si>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</si>
  <si>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</si>
  <si>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</si>
  <si>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</si>
  <si>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</si>
  <si>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</si>
  <si>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</si>
  <si>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</si>
  <si>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</si>
  <si>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</si>
  <si>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</si>
  <si>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</si>
  <si>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</si>
  <si>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</si>
  <si>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</si>
  <si>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</si>
  <si>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</si>
  <si>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</si>
  <si>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</si>
  <si>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</si>
  <si>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</si>
  <si>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</si>
  <si>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</si>
  <si>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</si>
  <si>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</si>
  <si>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</si>
  <si>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</si>
  <si>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</si>
  <si>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</si>
  <si>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</si>
  <si>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</si>
  <si>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</si>
  <si>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</si>
  <si>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</si>
  <si>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</si>
  <si>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</si>
  <si>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</si>
  <si>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</si>
  <si>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</si>
  <si>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</si>
  <si>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</si>
  <si>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</si>
  <si>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</si>
  <si>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</si>
  <si>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</si>
  <si>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</si>
  <si>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</si>
  <si>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</si>
  <si>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</si>
  <si>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</si>
  <si>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</si>
  <si>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</si>
  <si>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</si>
  <si>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</si>
  <si>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</si>
  <si>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</si>
  <si>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</si>
  <si>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</si>
  <si>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</si>
  <si>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</si>
  <si>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</si>
  <si>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</si>
  <si>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</si>
  <si>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</si>
  <si>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</si>
  <si>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</si>
  <si>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</si>
  <si>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</si>
  <si>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</si>
  <si>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</si>
  <si>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</si>
  <si>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</si>
  <si>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</si>
  <si>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</si>
  <si>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</si>
  <si>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</si>
  <si>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</si>
  <si>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</si>
  <si>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</si>
  <si>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</si>
  <si>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</si>
  <si>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</si>
  <si>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</si>
  <si>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</si>
  <si>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</si>
  <si>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</si>
  <si>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</si>
  <si>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</si>
  <si>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</si>
  <si>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</si>
  <si>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</si>
  <si>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</si>
  <si>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</si>
  <si>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</si>
  <si>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</si>
  <si>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</si>
  <si>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</si>
  <si>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</si>
  <si>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</si>
  <si>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</si>
  <si>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</si>
  <si>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</si>
  <si>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</si>
  <si>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</si>
  <si>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</si>
  <si>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</si>
  <si>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</si>
  <si>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</si>
  <si>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</si>
  <si>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</si>
  <si>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</si>
  <si>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</si>
  <si>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</si>
  <si>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</si>
  <si>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</si>
  <si>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</si>
  <si>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</si>
  <si>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</si>
  <si>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</si>
  <si>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</si>
  <si>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</si>
  <si>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</si>
  <si>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</si>
  <si>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</si>
  <si>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</si>
  <si>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</si>
  <si>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</si>
  <si>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</si>
  <si>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</si>
  <si>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</si>
  <si>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</si>
  <si>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</si>
  <si>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</si>
  <si>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</si>
  <si>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</si>
  <si>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</si>
  <si>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</si>
  <si>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</si>
  <si>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</si>
  <si>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</si>
  <si>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</si>
  <si>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</si>
  <si>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</si>
  <si>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</si>
  <si>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</si>
  <si>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</si>
  <si>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</si>
  <si>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</si>
  <si>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</si>
  <si>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</si>
  <si>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</si>
  <si>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</si>
  <si>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</si>
  <si>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</si>
  <si>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</si>
  <si>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</si>
  <si>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</si>
  <si>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</si>
  <si>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</si>
  <si>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</si>
  <si>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</si>
  <si>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</si>
  <si>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</si>
  <si>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</si>
  <si>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</si>
  <si>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</si>
  <si>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</si>
  <si>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</si>
  <si>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</si>
  <si>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</si>
  <si>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</si>
  <si>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</si>
  <si>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</si>
  <si>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</si>
  <si>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</si>
  <si>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</si>
  <si>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</si>
  <si>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</si>
  <si>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</si>
  <si>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</si>
  <si>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</si>
  <si>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</si>
  <si>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</si>
  <si>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</si>
  <si>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</si>
  <si>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</si>
  <si>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</si>
  <si>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</si>
  <si>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</si>
  <si>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</si>
  <si>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</si>
  <si>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</si>
  <si>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</si>
  <si>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</si>
  <si>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</si>
  <si>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</si>
  <si>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</si>
  <si>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</si>
  <si>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</si>
  <si>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</si>
  <si>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</si>
  <si>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</si>
  <si>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</si>
  <si>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</si>
  <si>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</si>
  <si>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</si>
  <si>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</si>
  <si>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</si>
  <si>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</si>
  <si>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</si>
  <si>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</si>
  <si>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</si>
  <si>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</si>
  <si>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</si>
  <si>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</si>
  <si>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</si>
  <si>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</si>
  <si>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</si>
  <si>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</si>
  <si>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</si>
  <si>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</si>
  <si>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</si>
  <si>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</si>
  <si>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</si>
  <si>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</si>
  <si>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</si>
  <si>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</si>
  <si>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</si>
  <si>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</si>
  <si>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</si>
  <si>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</si>
  <si>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</si>
  <si>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</si>
  <si>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</si>
  <si>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</si>
  <si>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</si>
  <si>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</si>
  <si>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</si>
  <si>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</si>
  <si>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</si>
  <si>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</si>
  <si>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</si>
  <si>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</si>
  <si>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</si>
  <si>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</si>
  <si>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</si>
  <si>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</si>
  <si>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</si>
  <si>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</si>
  <si>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</si>
  <si>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</si>
  <si>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</si>
  <si>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</si>
  <si>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</si>
  <si>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</si>
  <si>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</si>
  <si>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</si>
  <si>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</si>
  <si>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</si>
  <si>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</si>
  <si>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</si>
  <si>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</si>
  <si>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</si>
  <si>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</si>
  <si>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</si>
  <si>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</si>
  <si>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</si>
  <si>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</si>
  <si>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</si>
  <si>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</si>
  <si>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</si>
  <si>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</si>
  <si>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</si>
  <si>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</si>
  <si>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</si>
  <si>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</si>
  <si>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</si>
  <si>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</si>
  <si>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</si>
  <si>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</si>
  <si>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</si>
  <si>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</si>
  <si>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</si>
  <si>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</si>
  <si>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</si>
  <si>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</si>
  <si>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</si>
  <si>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</si>
  <si>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</si>
  <si>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</si>
  <si>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</si>
  <si>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</si>
  <si>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</si>
  <si>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</si>
  <si>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</si>
  <si>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</si>
  <si>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</si>
  <si>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</si>
  <si>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</si>
  <si>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</si>
  <si>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</si>
  <si>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</si>
  <si>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</si>
  <si>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</si>
  <si>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</si>
  <si>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</si>
  <si>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</si>
  <si>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</si>
  <si>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</si>
  <si>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</si>
  <si>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</si>
  <si>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</si>
  <si>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</si>
  <si>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</si>
  <si>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</si>
  <si>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</si>
  <si>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</si>
  <si>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</si>
  <si>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</si>
  <si>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</si>
  <si>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</si>
  <si>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</si>
  <si>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</si>
  <si>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</si>
  <si>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</si>
  <si>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</si>
  <si>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</si>
  <si>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</si>
  <si>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</si>
  <si>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</si>
  <si>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</si>
  <si>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</si>
  <si>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</si>
  <si>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</si>
  <si>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</si>
  <si>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</si>
  <si>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</si>
  <si>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</si>
  <si>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</si>
  <si>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</si>
  <si>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</si>
  <si>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</si>
  <si>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</si>
  <si>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</si>
  <si>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</si>
  <si>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</si>
  <si>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</si>
  <si>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</si>
  <si>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</si>
  <si>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</si>
  <si>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</si>
  <si>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</si>
  <si>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</si>
  <si>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</si>
  <si>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</si>
  <si>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</si>
  <si>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</si>
  <si>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</si>
  <si>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</si>
  <si>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</si>
  <si>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</si>
  <si>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</si>
  <si>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</si>
  <si>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</si>
  <si>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</si>
  <si>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</si>
  <si>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</si>
  <si>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</si>
  <si>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</si>
  <si>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</si>
  <si>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</si>
  <si>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</si>
  <si>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</si>
  <si>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</si>
  <si>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</si>
  <si>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</si>
  <si>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</si>
  <si>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</si>
  <si>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</si>
  <si>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</si>
  <si>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</si>
  <si>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</si>
  <si>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</si>
  <si>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</si>
  <si>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</si>
  <si>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</si>
  <si>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</si>
  <si>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</si>
  <si>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</si>
  <si>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</si>
  <si>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</si>
  <si>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</si>
  <si>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</si>
  <si>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</si>
  <si>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</si>
  <si>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</si>
  <si>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</si>
  <si>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</si>
  <si>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</si>
  <si>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</si>
  <si>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</si>
  <si>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</si>
  <si>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</si>
  <si>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</si>
  <si>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</si>
  <si>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</si>
  <si>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</si>
  <si>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</si>
  <si>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</si>
  <si>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</si>
  <si>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</si>
  <si>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</si>
  <si>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</si>
  <si>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</si>
  <si>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</si>
  <si>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</si>
  <si>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</si>
  <si>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</si>
  <si>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</si>
  <si>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</si>
  <si>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</si>
  <si>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</si>
  <si>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</si>
  <si>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</si>
  <si>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</si>
  <si>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</si>
  <si>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</si>
  <si>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</si>
  <si>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</si>
  <si>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</si>
  <si>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</si>
  <si>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</si>
  <si>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</si>
  <si>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</si>
  <si>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</si>
  <si>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</si>
  <si>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</si>
  <si>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</si>
  <si>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</si>
  <si>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</si>
  <si>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</si>
  <si>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</si>
  <si>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</si>
  <si>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</si>
  <si>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</si>
  <si>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</si>
  <si>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</si>
  <si>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</si>
  <si>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</si>
  <si>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</si>
  <si>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</si>
  <si>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</si>
  <si>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</si>
  <si>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</si>
  <si>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</si>
  <si>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</si>
  <si>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</si>
  <si>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</si>
  <si>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</si>
  <si>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</si>
  <si>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</si>
  <si>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</si>
  <si>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</si>
  <si>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</si>
  <si>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</si>
  <si>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</si>
  <si>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</si>
  <si>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</si>
  <si>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</si>
  <si>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</si>
  <si>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</si>
  <si>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</si>
  <si>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</si>
  <si>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</si>
  <si>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</si>
  <si>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</si>
  <si>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</si>
  <si>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</si>
  <si>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</si>
  <si>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</si>
  <si>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</si>
  <si>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</si>
  <si>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</si>
  <si>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</si>
  <si>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</si>
  <si>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</si>
  <si>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</si>
  <si>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</si>
  <si>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</si>
  <si>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</si>
  <si>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</si>
  <si>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</si>
  <si>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</si>
  <si>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</si>
  <si>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</si>
  <si>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</si>
  <si>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</si>
  <si>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</si>
  <si>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</si>
  <si>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</si>
  <si>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</si>
  <si>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</si>
  <si>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</si>
  <si>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</si>
  <si>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</si>
  <si>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</si>
  <si>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</si>
  <si>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</si>
  <si>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</si>
  <si>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</si>
  <si>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</si>
  <si>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</si>
  <si>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</si>
  <si>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</si>
  <si>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</si>
  <si>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</si>
  <si>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</si>
  <si>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</si>
  <si>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</si>
  <si>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</si>
  <si>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</si>
  <si>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</si>
  <si>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</si>
  <si>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</si>
  <si>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</si>
  <si>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</si>
  <si>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</si>
  <si>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</si>
  <si>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</si>
  <si>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</si>
  <si>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</si>
  <si>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</si>
  <si>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</si>
  <si>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</si>
  <si>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</si>
  <si>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</si>
  <si>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</si>
  <si>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</si>
  <si>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</si>
  <si>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</si>
  <si>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</si>
  <si>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</si>
  <si>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</si>
  <si>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</si>
  <si>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</si>
  <si>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</si>
  <si>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</si>
  <si>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</si>
  <si>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</si>
  <si>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</si>
  <si>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</si>
  <si>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</si>
  <si>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</si>
  <si>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</si>
  <si>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</si>
  <si>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</si>
  <si>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</si>
  <si>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</si>
  <si>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</si>
  <si>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</si>
  <si>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</si>
  <si>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</si>
  <si>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</si>
  <si>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</si>
  <si>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</si>
  <si>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</si>
  <si>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</si>
  <si>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</si>
  <si>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</si>
  <si>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</si>
  <si>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</si>
  <si>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</si>
  <si>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</si>
  <si>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</si>
  <si>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</si>
  <si>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</si>
  <si>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</si>
  <si>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</si>
  <si>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</si>
  <si>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</si>
  <si>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</si>
  <si>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</si>
  <si>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</si>
  <si>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</si>
  <si>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</si>
  <si>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</si>
  <si>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</si>
  <si>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</si>
  <si>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</si>
  <si>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</si>
  <si>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</si>
  <si>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</si>
  <si>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</si>
  <si>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</si>
  <si>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</si>
  <si>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</si>
  <si>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</si>
  <si>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</si>
  <si>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</si>
  <si>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</si>
  <si>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</si>
  <si>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</si>
  <si>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</si>
  <si>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</si>
  <si>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</si>
  <si>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</si>
  <si>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</si>
  <si>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</si>
  <si>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</si>
  <si>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</si>
  <si>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</si>
  <si>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</si>
  <si>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</si>
  <si>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</si>
  <si>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</si>
  <si>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</si>
  <si>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</si>
  <si>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</si>
  <si>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</si>
  <si>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</si>
  <si>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</si>
  <si>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</si>
  <si>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</si>
  <si>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</si>
  <si>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</si>
  <si>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</si>
  <si>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</si>
  <si>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</si>
  <si>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</si>
  <si>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</si>
  <si>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</si>
  <si>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</si>
  <si>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</si>
  <si>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</si>
  <si>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</si>
  <si>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</si>
  <si>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</si>
  <si>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</si>
  <si>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</si>
  <si>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</si>
  <si>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</si>
  <si>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</si>
  <si>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</si>
  <si>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</si>
  <si>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</si>
  <si>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</si>
  <si>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</si>
  <si>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</si>
  <si>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</si>
  <si>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</si>
  <si>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</si>
  <si>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</si>
  <si>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</si>
  <si>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</si>
  <si>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</si>
  <si>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</si>
  <si>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</si>
  <si>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</si>
  <si>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</si>
  <si>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</si>
  <si>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</si>
  <si>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</si>
  <si>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</si>
  <si>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</si>
  <si>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</si>
  <si>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</si>
  <si>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</si>
  <si>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</si>
  <si>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</si>
  <si>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</si>
  <si>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</si>
  <si>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</si>
  <si>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</si>
  <si>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</si>
  <si>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</si>
  <si>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</si>
  <si>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</si>
  <si>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</si>
  <si>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</si>
  <si>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</si>
  <si>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</si>
  <si>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</si>
  <si>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</si>
  <si>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</si>
  <si>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</si>
  <si>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</si>
  <si>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</si>
  <si>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</si>
  <si>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</si>
  <si>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</si>
  <si>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</si>
  <si>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</si>
  <si>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</si>
  <si>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</si>
  <si>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</si>
  <si>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</si>
  <si>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</si>
  <si>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</si>
  <si>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</si>
  <si>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</si>
  <si>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</si>
  <si>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</si>
  <si>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</si>
  <si>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</si>
  <si>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</si>
  <si>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</si>
  <si>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</si>
  <si>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</si>
  <si>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</si>
  <si>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</si>
  <si>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</si>
  <si>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</si>
  <si>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</si>
  <si>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</si>
  <si>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</si>
  <si>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</si>
  <si>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</si>
  <si>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</si>
  <si>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</si>
  <si>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</si>
  <si>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</si>
  <si>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</si>
  <si>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</si>
  <si>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</si>
  <si>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</si>
  <si>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</si>
  <si>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</si>
  <si>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</si>
  <si>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</si>
  <si>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</si>
  <si>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</si>
  <si>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</si>
  <si>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</si>
  <si>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</si>
  <si>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</si>
  <si>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</si>
  <si>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</si>
  <si>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</si>
  <si>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</si>
  <si>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</si>
  <si>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</si>
  <si>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</si>
  <si>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</si>
  <si>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</si>
  <si>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</si>
  <si>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</si>
  <si>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</si>
  <si>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</si>
  <si>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</si>
  <si>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</si>
  <si>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</si>
  <si>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</si>
  <si>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</si>
  <si>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</si>
  <si>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</si>
  <si>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</si>
  <si>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</si>
  <si>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</si>
  <si>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</si>
  <si>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</si>
  <si>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</si>
  <si>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</si>
  <si>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</si>
  <si>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</si>
  <si>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</si>
  <si>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</si>
  <si>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</si>
  <si>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</si>
  <si>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</si>
  <si>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</si>
  <si>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</si>
  <si>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</si>
  <si>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</si>
  <si>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</si>
  <si>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</si>
  <si>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</si>
  <si>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</si>
  <si>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</si>
  <si>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</si>
  <si>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</si>
  <si>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</si>
  <si>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</si>
  <si>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</si>
  <si>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</si>
  <si>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</si>
  <si>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</si>
  <si>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</si>
  <si>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</si>
  <si>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</si>
  <si>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</si>
  <si>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</si>
  <si>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</si>
  <si>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</si>
  <si>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</si>
  <si>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</si>
  <si>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</si>
  <si>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</si>
  <si>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</si>
  <si>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</si>
  <si>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</si>
  <si>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</si>
  <si>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</si>
  <si>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</si>
  <si>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</si>
  <si>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</si>
  <si>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</si>
  <si>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</si>
  <si>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</si>
  <si>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</si>
  <si>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</si>
  <si>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</si>
  <si>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</si>
  <si>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</si>
  <si>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</si>
  <si>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</si>
  <si>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</si>
  <si>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</si>
  <si>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</si>
  <si>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</si>
  <si>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</si>
  <si>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</si>
  <si>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</si>
  <si>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</si>
  <si>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</si>
  <si>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</si>
  <si>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</si>
  <si>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</si>
  <si>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</si>
  <si>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</si>
  <si>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</si>
  <si>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</si>
  <si>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</si>
  <si>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</si>
  <si>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</si>
  <si>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</si>
  <si>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</si>
  <si>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</si>
  <si>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</si>
  <si>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</si>
  <si>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</si>
  <si>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</si>
  <si>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</si>
  <si>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</si>
  <si>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</si>
  <si>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</si>
  <si>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</si>
  <si>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</si>
  <si>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</si>
  <si>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</si>
  <si>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</si>
  <si>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</si>
  <si>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</si>
  <si>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</si>
  <si>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</si>
  <si>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</si>
  <si>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</si>
  <si>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</si>
  <si>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</si>
  <si>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</si>
  <si>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</si>
  <si>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</si>
  <si>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</si>
  <si>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</si>
  <si>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</si>
  <si>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</si>
  <si>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</si>
  <si>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</si>
  <si>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</si>
  <si>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</si>
  <si>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</si>
  <si>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</si>
  <si>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</si>
  <si>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</si>
  <si>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</si>
  <si>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</si>
  <si>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</si>
  <si>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</si>
  <si>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</si>
  <si>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</si>
  <si>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</si>
  <si>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</si>
  <si>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</si>
  <si>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</si>
  <si>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</si>
  <si>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</si>
  <si>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</si>
  <si>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</si>
  <si>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</si>
  <si>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</si>
  <si>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</si>
  <si>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</si>
  <si>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</si>
  <si>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</si>
  <si>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</si>
  <si>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</si>
  <si>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</si>
  <si>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</si>
  <si>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</si>
  <si>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</si>
  <si>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</si>
  <si>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</si>
  <si>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</si>
  <si>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</si>
  <si>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</si>
  <si>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</si>
  <si>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</si>
  <si>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</si>
  <si>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</si>
  <si>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</si>
  <si>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</si>
  <si>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</si>
  <si>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</si>
  <si>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</si>
  <si>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</si>
  <si>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</si>
  <si>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</si>
  <si>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</si>
  <si>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</si>
  <si>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</si>
  <si>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</si>
  <si>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</si>
  <si>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</si>
  <si>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</si>
  <si>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</si>
  <si>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</si>
  <si>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</si>
  <si>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</si>
  <si>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</si>
  <si>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</si>
  <si>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</si>
  <si>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</si>
  <si>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</si>
  <si>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</si>
  <si>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</si>
  <si>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</si>
  <si>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</si>
  <si>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</si>
  <si>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</si>
  <si>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</si>
  <si>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</si>
  <si>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</si>
  <si>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</si>
  <si>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</si>
  <si>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</si>
  <si>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</si>
  <si>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</si>
  <si>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</si>
  <si>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</si>
  <si>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</si>
  <si>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</si>
  <si>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</si>
  <si>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</si>
  <si>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</si>
  <si>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</si>
  <si>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</si>
  <si>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</si>
  <si>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</si>
  <si>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</si>
  <si>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</si>
  <si>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</si>
  <si>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</si>
  <si>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</si>
  <si>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</si>
  <si>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</si>
  <si>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</si>
  <si>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</si>
  <si>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</si>
  <si>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</si>
  <si>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</si>
  <si>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</si>
  <si>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</si>
  <si>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</si>
  <si>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</si>
  <si>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</si>
  <si>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</si>
  <si>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</si>
  <si>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</si>
  <si>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</si>
  <si>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</si>
  <si>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</si>
  <si>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</si>
  <si>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</si>
  <si>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</si>
  <si>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</si>
  <si>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</si>
  <si>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</si>
  <si>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</si>
  <si>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</si>
  <si>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</si>
  <si>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</si>
  <si>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</si>
  <si>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</si>
  <si>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</si>
  <si>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</si>
  <si>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</si>
  <si>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</si>
  <si>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</si>
  <si>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</si>
  <si>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</si>
  <si>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</si>
  <si>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</si>
  <si>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</si>
  <si>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</si>
  <si>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</si>
  <si>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</si>
  <si>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</si>
  <si>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</si>
  <si>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</si>
  <si>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</si>
  <si>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</si>
  <si>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</si>
  <si>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</si>
  <si>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</si>
  <si>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</si>
  <si>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</si>
  <si>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</si>
  <si>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</si>
  <si>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</si>
  <si>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</si>
  <si>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</si>
  <si>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</si>
  <si>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</si>
  <si>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</si>
  <si>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</si>
  <si>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</si>
  <si>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</si>
  <si>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</si>
  <si>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</si>
  <si>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</si>
  <si>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</si>
  <si>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</si>
  <si>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</si>
  <si>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</si>
  <si>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</si>
  <si>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</si>
  <si>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</si>
  <si>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</si>
  <si>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</si>
  <si>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</si>
  <si>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</si>
  <si>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</si>
  <si>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</si>
  <si>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</si>
  <si>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</si>
  <si>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</si>
  <si>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</si>
  <si>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</si>
  <si>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</si>
  <si>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</si>
  <si>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</si>
  <si>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</si>
  <si>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</si>
  <si>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</si>
  <si>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</si>
  <si>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</si>
  <si>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</si>
  <si>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</si>
  <si>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</si>
  <si>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</si>
  <si>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</si>
  <si>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</si>
  <si>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</si>
  <si>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</si>
  <si>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</si>
  <si>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</si>
  <si>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</si>
  <si>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</si>
  <si>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</si>
  <si>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</si>
  <si>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</si>
  <si>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</si>
  <si>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</si>
  <si>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</si>
  <si>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</si>
  <si>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</si>
  <si>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</si>
  <si>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</si>
  <si>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</si>
  <si>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</si>
  <si>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</si>
  <si>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</si>
  <si>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</si>
  <si>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</si>
  <si>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</si>
  <si>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</si>
  <si>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</si>
  <si>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</si>
  <si>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</si>
  <si>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</si>
  <si>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</si>
  <si>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</si>
  <si>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</si>
  <si>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</si>
  <si>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</si>
  <si>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</si>
  <si>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</si>
  <si>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</si>
  <si>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</si>
  <si>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</si>
  <si>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</si>
  <si>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</si>
  <si>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</si>
  <si>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</si>
  <si>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</si>
  <si>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</si>
  <si>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</si>
  <si>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</si>
  <si>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</si>
  <si>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</si>
  <si>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</si>
  <si>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</si>
  <si>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</si>
  <si>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</si>
  <si>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</si>
  <si>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</si>
  <si>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</si>
  <si>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</si>
  <si>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</si>
  <si>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</si>
  <si>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</si>
  <si>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</si>
  <si>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</si>
  <si>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</si>
  <si>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</si>
  <si>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</si>
  <si>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</si>
  <si>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</si>
  <si>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</si>
  <si>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</si>
  <si>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</si>
  <si>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</si>
  <si>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</si>
  <si>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</si>
  <si>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</si>
  <si>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</si>
  <si>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</si>
  <si>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</si>
  <si>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</si>
  <si>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</si>
  <si>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</si>
  <si>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</si>
  <si>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</si>
  <si>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</si>
  <si>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</si>
  <si>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</si>
  <si>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</si>
  <si>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</si>
  <si>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</si>
  <si>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</si>
  <si>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</si>
  <si>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</si>
  <si>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</si>
  <si>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</si>
  <si>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</si>
  <si>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</si>
  <si>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</si>
  <si>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</si>
  <si>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</si>
  <si>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</si>
  <si>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</si>
  <si>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</si>
  <si>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</si>
  <si>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</si>
  <si>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</si>
  <si>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</si>
  <si>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</si>
  <si>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</si>
  <si>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</si>
  <si>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</si>
  <si>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</si>
  <si>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</si>
  <si>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</si>
  <si>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</si>
  <si>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</si>
  <si>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</si>
  <si>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</si>
  <si>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</si>
  <si>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</si>
  <si>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</si>
  <si>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</si>
  <si>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</si>
  <si>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</si>
  <si>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</si>
  <si>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</si>
  <si>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</si>
  <si>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</si>
  <si>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</si>
  <si>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</si>
  <si>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</si>
  <si>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</si>
  <si>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</si>
  <si>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</si>
  <si>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</si>
  <si>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</si>
  <si>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</si>
  <si>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</si>
  <si>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</si>
  <si>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</si>
  <si>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</si>
  <si>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</si>
  <si>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</si>
  <si>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</si>
  <si>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</si>
  <si>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</si>
  <si>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</si>
  <si>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</si>
  <si>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</si>
  <si>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</si>
  <si>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</si>
  <si>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</si>
  <si>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</si>
  <si>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</si>
  <si>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</si>
  <si>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</si>
  <si>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</si>
  <si>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</si>
  <si>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</si>
  <si>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</si>
  <si>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</si>
  <si>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</si>
  <si>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</si>
  <si>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</si>
  <si>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</si>
  <si>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</si>
  <si>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</si>
  <si>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</si>
  <si>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</si>
  <si>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</si>
  <si>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</si>
  <si>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</si>
  <si>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</si>
  <si>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</si>
  <si>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</si>
  <si>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</si>
  <si>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</si>
  <si>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</si>
  <si>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</si>
  <si>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</si>
  <si>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</si>
  <si>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</si>
  <si>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</si>
  <si>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</si>
  <si>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</si>
  <si>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</si>
  <si>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</si>
  <si>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</si>
  <si>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</si>
  <si>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</si>
  <si>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</si>
  <si>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</si>
  <si>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</si>
  <si>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</si>
  <si>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</si>
  <si>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</si>
  <si>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</si>
  <si>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</si>
  <si>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</si>
  <si>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</si>
  <si>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</si>
  <si>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</si>
  <si>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</si>
  <si>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</si>
  <si>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</si>
  <si>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</si>
  <si>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</si>
  <si>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</si>
  <si>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</si>
  <si>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</si>
  <si>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</si>
  <si>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</si>
  <si>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</si>
  <si>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</si>
  <si>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</si>
  <si>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</si>
  <si>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</si>
  <si>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</si>
  <si>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</si>
  <si>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</si>
  <si>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</si>
  <si>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</si>
  <si>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</si>
  <si>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</si>
  <si>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</si>
  <si>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</si>
  <si>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</si>
  <si>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</si>
  <si>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</si>
  <si>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</si>
  <si>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</si>
  <si>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</si>
  <si>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</si>
  <si>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</si>
  <si>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</si>
  <si>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</si>
  <si>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</si>
  <si>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</si>
  <si>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</si>
  <si>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</si>
  <si>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</si>
  <si>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</si>
  <si>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</si>
  <si>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</si>
  <si>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</si>
  <si>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</si>
  <si>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</si>
  <si>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</si>
  <si>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</si>
  <si>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</si>
  <si>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</si>
  <si>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</si>
  <si>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</si>
  <si>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</si>
  <si>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</si>
  <si>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</si>
  <si>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</si>
  <si>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</si>
  <si>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</si>
  <si>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</si>
  <si>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</si>
  <si>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</si>
  <si>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</si>
  <si>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</si>
  <si>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</si>
  <si>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</si>
  <si>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</si>
  <si>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</si>
  <si>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</si>
  <si>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</si>
  <si>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</si>
  <si>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</si>
  <si>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</si>
  <si>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</si>
  <si>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</si>
  <si>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</si>
  <si>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</si>
  <si>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</si>
  <si>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</si>
  <si>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</si>
  <si>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</si>
  <si>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</si>
  <si>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</si>
  <si>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</si>
  <si>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</si>
  <si>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</si>
  <si>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</si>
  <si>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</si>
  <si>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</si>
  <si>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</si>
  <si>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</si>
  <si>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</si>
  <si>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</si>
  <si>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</si>
  <si>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</si>
  <si>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</si>
  <si>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</si>
  <si>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</si>
  <si>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</si>
  <si>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</si>
  <si>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</si>
  <si>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</si>
  <si>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</si>
  <si>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</si>
  <si>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</si>
  <si>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</si>
  <si>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</si>
  <si>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</si>
  <si>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</si>
  <si>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</si>
  <si>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</si>
  <si>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</si>
  <si>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</si>
  <si>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</si>
  <si>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</si>
  <si>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</si>
  <si>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</si>
  <si>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</si>
  <si>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</si>
  <si>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</si>
  <si>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</si>
  <si>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</si>
  <si>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</si>
  <si>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</si>
  <si>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</si>
  <si>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</si>
  <si>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</si>
  <si>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</si>
  <si>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</si>
  <si>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</si>
  <si>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</si>
  <si>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</si>
  <si>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</si>
  <si>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</si>
  <si>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</si>
  <si>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</si>
  <si>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</si>
  <si>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</si>
  <si>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</si>
  <si>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</si>
  <si>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</si>
  <si>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</si>
  <si>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</si>
  <si>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</si>
  <si>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</si>
  <si>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</si>
  <si>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</si>
  <si>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</si>
  <si>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</si>
  <si>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</si>
  <si>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</si>
  <si>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</si>
  <si>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</si>
  <si>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</si>
  <si>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</si>
  <si>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</si>
  <si>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</si>
  <si>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</si>
  <si>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</si>
  <si>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</si>
  <si>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</si>
  <si>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</si>
  <si>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</si>
  <si>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</si>
  <si>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</si>
  <si>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</si>
  <si>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</si>
  <si>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</si>
  <si>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</si>
  <si>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</si>
  <si>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</si>
  <si>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</si>
  <si>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</si>
  <si>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</si>
  <si>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</si>
  <si>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</si>
  <si>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</si>
  <si>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</si>
  <si>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</si>
  <si>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</si>
  <si>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</si>
  <si>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</si>
  <si>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</si>
  <si>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</si>
  <si>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</si>
  <si>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</si>
  <si>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</si>
  <si>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</si>
  <si>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</si>
  <si>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</si>
  <si>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</si>
  <si>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</si>
  <si>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</si>
  <si>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</si>
  <si>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</si>
  <si>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</si>
  <si>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</si>
  <si>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</si>
  <si>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</si>
  <si>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</si>
  <si>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</si>
  <si>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</si>
  <si>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</si>
  <si>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</si>
  <si>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</si>
  <si>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</si>
  <si>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</si>
  <si>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</si>
  <si>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</si>
  <si>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</si>
  <si>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</si>
  <si>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</si>
  <si>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</si>
  <si>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</si>
  <si>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</si>
  <si>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</si>
  <si>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</si>
  <si>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</si>
  <si>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</si>
  <si>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</si>
  <si>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</si>
  <si>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</si>
  <si>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</si>
  <si>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</si>
  <si>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</si>
  <si>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</si>
  <si>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</si>
  <si>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</si>
  <si>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</si>
  <si>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</si>
  <si>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</si>
  <si>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</si>
  <si>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</si>
  <si>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</si>
  <si>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</si>
  <si>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</si>
  <si>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</si>
  <si>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</si>
  <si>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</si>
  <si>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</si>
  <si>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</si>
  <si>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</si>
  <si>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</si>
  <si>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</si>
  <si>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</si>
  <si>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</si>
  <si>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</si>
  <si>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</si>
  <si>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</si>
  <si>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</si>
  <si>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</si>
  <si>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</si>
  <si>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</si>
  <si>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</si>
  <si>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</si>
  <si>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</si>
  <si>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</si>
  <si>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</si>
  <si>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</si>
  <si>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</si>
  <si>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</si>
  <si>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</si>
  <si>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</si>
  <si>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</si>
  <si>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</si>
  <si>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</si>
  <si>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</si>
  <si>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</si>
  <si>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</si>
  <si>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</si>
  <si>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</si>
  <si>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</si>
  <si>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</si>
  <si>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</si>
  <si>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</si>
  <si>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</si>
  <si>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</si>
  <si>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</si>
  <si>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</si>
  <si>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</si>
  <si>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</si>
  <si>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</si>
  <si>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</si>
  <si>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</si>
  <si>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</si>
  <si>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</si>
  <si>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</si>
  <si>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</si>
  <si>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</si>
  <si>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</si>
  <si>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</si>
  <si>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</si>
  <si>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</si>
  <si>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</si>
  <si>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</si>
  <si>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</si>
  <si>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</si>
  <si>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</si>
  <si>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</si>
  <si>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</si>
  <si>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</si>
  <si>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</si>
  <si>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</si>
  <si>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</si>
  <si>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</si>
  <si>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</si>
  <si>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</si>
  <si>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</si>
  <si>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</si>
  <si>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</si>
  <si>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</si>
  <si>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</si>
  <si>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</si>
  <si>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</si>
  <si>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</si>
  <si>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</si>
  <si>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</si>
  <si>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</si>
  <si>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</si>
  <si>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</si>
  <si>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</si>
  <si>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</si>
  <si>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</si>
  <si>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</si>
  <si>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</si>
  <si>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</si>
  <si>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</si>
  <si>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</si>
  <si>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</si>
  <si>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</si>
  <si>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</si>
  <si>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</si>
  <si>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</si>
  <si>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</si>
  <si>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</si>
  <si>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</si>
  <si>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</si>
  <si>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</si>
  <si>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</si>
  <si>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</si>
  <si>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</si>
  <si>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</si>
  <si>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</si>
  <si>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</si>
  <si>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</si>
  <si>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</si>
  <si>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</si>
  <si>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</si>
  <si>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</si>
  <si>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</si>
  <si>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</si>
  <si>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</si>
  <si>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</si>
  <si>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</si>
  <si>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</si>
  <si>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</si>
  <si>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</si>
  <si>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</si>
  <si>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</si>
  <si>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</si>
  <si>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</si>
  <si>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</si>
  <si>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</si>
  <si>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</si>
  <si>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</si>
  <si>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</si>
  <si>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</si>
  <si>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</si>
  <si>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</si>
  <si>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</si>
  <si>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</si>
  <si>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</si>
  <si>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</si>
  <si>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</si>
  <si>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</si>
  <si>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</si>
  <si>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</si>
  <si>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</si>
  <si>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</si>
  <si>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</si>
  <si>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</si>
  <si>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</si>
  <si>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</si>
  <si>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</si>
  <si>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</si>
  <si>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</si>
  <si>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</si>
  <si>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</si>
  <si>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</si>
  <si>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</si>
  <si>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</si>
  <si>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</si>
  <si>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</si>
  <si>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</si>
  <si>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</si>
  <si>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</si>
  <si>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</si>
  <si>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</si>
  <si>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</si>
  <si>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</si>
  <si>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</si>
  <si>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</si>
  <si>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</si>
  <si>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</si>
  <si>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</si>
  <si>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</si>
  <si>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</si>
  <si>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</si>
  <si>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</si>
  <si>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</si>
  <si>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</si>
  <si>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</si>
  <si>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</si>
  <si>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</si>
  <si>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</si>
  <si>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</si>
  <si>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</si>
  <si>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</si>
  <si>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</si>
  <si>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</si>
  <si>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</si>
  <si>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</si>
  <si>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</si>
  <si>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</si>
  <si>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</si>
  <si>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</si>
  <si>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</si>
  <si>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</si>
  <si>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</si>
  <si>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</si>
  <si>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</si>
  <si>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</si>
  <si>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</si>
  <si>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</si>
  <si>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</si>
  <si>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</si>
  <si>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</si>
  <si>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</si>
  <si>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</si>
  <si>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</si>
  <si>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</si>
  <si>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</si>
  <si>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</si>
  <si>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</si>
  <si>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</si>
  <si>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</si>
  <si>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</si>
  <si>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</si>
  <si>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</si>
  <si>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</si>
  <si>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</si>
  <si>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</si>
  <si>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</si>
  <si>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</si>
  <si>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</si>
  <si>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</si>
  <si>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</si>
  <si>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</si>
  <si>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</si>
  <si>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</si>
  <si>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</si>
  <si>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</si>
  <si>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</si>
  <si>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</si>
  <si>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</si>
  <si>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</si>
  <si>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</si>
  <si>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</si>
  <si>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</si>
  <si>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</si>
  <si>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</si>
  <si>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</si>
  <si>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</si>
  <si>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</si>
  <si>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</si>
  <si>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</si>
  <si>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</si>
  <si>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</si>
  <si>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</si>
  <si>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</si>
  <si>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</si>
  <si>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</si>
  <si>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</si>
  <si>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</si>
  <si>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</si>
  <si>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</si>
  <si>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</si>
  <si>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</si>
  <si>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</si>
  <si>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</si>
  <si>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</si>
  <si>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</si>
  <si>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</si>
  <si>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</si>
  <si>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</si>
  <si>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</si>
  <si>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</si>
  <si>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</si>
  <si>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</si>
  <si>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</si>
  <si>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</si>
  <si>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</si>
  <si>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</si>
  <si>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</si>
  <si>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</si>
  <si>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</si>
  <si>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</si>
  <si>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</si>
  <si>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</si>
  <si>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</si>
  <si>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</si>
  <si>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</si>
  <si>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</si>
  <si>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</si>
  <si>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</si>
  <si>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</si>
  <si>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</si>
  <si>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</si>
  <si>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</si>
  <si>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</si>
  <si>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</si>
  <si>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</si>
  <si>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</si>
  <si>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</si>
  <si>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</si>
  <si>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</si>
  <si>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</si>
  <si>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</si>
  <si>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</si>
  <si>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</si>
  <si>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</si>
  <si>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</si>
  <si>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</si>
  <si>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</si>
  <si>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</si>
  <si>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</si>
  <si>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</si>
  <si>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</si>
  <si>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</si>
  <si>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</si>
  <si>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</si>
  <si>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</si>
  <si>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</si>
  <si>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</si>
  <si>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</si>
  <si>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</si>
  <si>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</si>
  <si>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</si>
  <si>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</si>
  <si>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</si>
  <si>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</si>
  <si>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</si>
  <si>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</si>
  <si>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</si>
  <si>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</si>
  <si>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</si>
  <si>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</si>
  <si>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</si>
  <si>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</si>
  <si>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</si>
  <si>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</si>
  <si>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</si>
  <si>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</si>
  <si>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</si>
  <si>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</si>
  <si>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</si>
  <si>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</si>
  <si>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</si>
  <si>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</si>
  <si>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</si>
  <si>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</si>
  <si>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</si>
  <si>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</si>
  <si>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</si>
  <si>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</si>
  <si>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</si>
  <si>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</si>
  <si>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</si>
  <si>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</si>
  <si>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</si>
  <si>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</si>
  <si>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</si>
  <si>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</si>
  <si>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</si>
  <si>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</si>
  <si>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</si>
  <si>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</si>
  <si>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</si>
  <si>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</si>
  <si>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</si>
  <si>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</si>
  <si>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</si>
  <si>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</si>
  <si>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</si>
  <si>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</si>
  <si>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</si>
  <si>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</si>
  <si>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</si>
  <si>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</si>
  <si>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</si>
  <si>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</si>
  <si>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</si>
  <si>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</si>
  <si>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</si>
  <si>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</si>
  <si>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</si>
  <si>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</si>
  <si>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</si>
  <si>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</si>
  <si>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</si>
  <si>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</si>
  <si>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</si>
  <si>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</si>
  <si>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</si>
  <si>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</si>
  <si>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</si>
  <si>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</si>
  <si>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</si>
  <si>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</si>
  <si>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</si>
  <si>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</si>
  <si>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</si>
  <si>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</si>
  <si>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</si>
  <si>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</si>
  <si>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</si>
  <si>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</si>
  <si>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</si>
  <si>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</si>
  <si>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</si>
  <si>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</si>
  <si>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</si>
  <si>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</si>
  <si>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</si>
  <si>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</si>
  <si>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</si>
  <si>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</si>
  <si>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</si>
  <si>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</si>
  <si>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</si>
  <si>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</si>
  <si>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</si>
  <si>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</si>
  <si>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</si>
  <si>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</si>
  <si>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</si>
  <si>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</si>
  <si>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</si>
  <si>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</si>
  <si>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</si>
  <si>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</si>
  <si>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</si>
  <si>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</si>
  <si>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</si>
  <si>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</si>
  <si>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</si>
  <si>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</si>
  <si>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</si>
  <si>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</si>
  <si>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</si>
  <si>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</si>
  <si>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</si>
  <si>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</si>
  <si>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</si>
  <si>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</si>
  <si>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</si>
  <si>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</si>
  <si>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</si>
  <si>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</si>
  <si>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</si>
  <si>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</si>
  <si>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</si>
  <si>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</si>
  <si>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</si>
  <si>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</si>
  <si>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</si>
  <si>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</si>
  <si>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</si>
  <si>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</si>
  <si>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</si>
  <si>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</si>
  <si>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</si>
  <si>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</si>
  <si>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</si>
  <si>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</si>
  <si>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</si>
  <si>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</si>
  <si>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</si>
  <si>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</si>
  <si>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</si>
  <si>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</si>
  <si>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</si>
  <si>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</si>
  <si>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</si>
  <si>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</si>
  <si>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</si>
  <si>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</si>
  <si>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</si>
  <si>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</si>
  <si>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</si>
  <si>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</si>
  <si>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</si>
  <si>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</si>
  <si>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</si>
  <si>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</si>
  <si>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</si>
  <si>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</si>
  <si>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</si>
  <si>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</si>
  <si>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</si>
  <si>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</si>
  <si>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</si>
  <si>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</si>
  <si>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</si>
  <si>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</si>
  <si>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</si>
  <si>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</si>
  <si>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</si>
  <si>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</si>
  <si>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</si>
  <si>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</si>
  <si>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</si>
  <si>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</si>
  <si>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</si>
  <si>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</si>
  <si>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</si>
  <si>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</si>
  <si>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</si>
  <si>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</si>
  <si>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</si>
  <si>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</si>
  <si>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</si>
  <si>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</si>
  <si>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</si>
  <si>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</si>
  <si>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</si>
  <si>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</si>
  <si>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</si>
  <si>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</si>
  <si>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</si>
  <si>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</si>
  <si>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</si>
  <si>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</si>
  <si>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</si>
  <si>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</si>
  <si>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</si>
  <si>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</si>
  <si>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</si>
  <si>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</si>
  <si>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</si>
  <si>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</si>
  <si>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</si>
  <si>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</si>
  <si>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</si>
  <si>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</si>
  <si>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</si>
  <si>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</si>
  <si>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</si>
  <si>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</si>
  <si>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</si>
  <si>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</si>
  <si>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</si>
  <si>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</si>
  <si>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</si>
  <si>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</si>
  <si>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</si>
  <si>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</si>
  <si>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</si>
  <si>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</si>
  <si>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</si>
  <si>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</si>
  <si>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</si>
  <si>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</si>
  <si>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</si>
  <si>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</si>
  <si>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</si>
  <si>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</si>
  <si>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</si>
  <si>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</si>
  <si>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</si>
  <si>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</si>
  <si>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</si>
  <si>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</si>
  <si>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</si>
  <si>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</si>
  <si>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</si>
  <si>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</si>
  <si>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</si>
  <si>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</si>
  <si>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</si>
  <si>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</si>
  <si>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</si>
  <si>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</si>
  <si>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</si>
  <si>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</si>
  <si>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</si>
  <si>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</si>
  <si>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</si>
  <si>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</si>
  <si>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</si>
  <si>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</si>
  <si>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</si>
  <si>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</si>
  <si>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</si>
  <si>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</si>
  <si>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</si>
  <si>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</si>
  <si>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</si>
  <si>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</si>
  <si>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</si>
  <si>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</si>
  <si>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</si>
  <si>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</si>
  <si>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</si>
  <si>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</si>
  <si>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</si>
  <si>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</si>
  <si>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</si>
  <si>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</si>
  <si>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</si>
  <si>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</si>
  <si>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</si>
  <si>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</si>
  <si>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</si>
  <si>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</si>
  <si>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</si>
  <si>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</si>
  <si>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</si>
  <si>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</si>
  <si>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</si>
  <si>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</si>
  <si>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</si>
  <si>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</si>
  <si>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</si>
  <si>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</si>
  <si>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</si>
  <si>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</si>
  <si>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</si>
  <si>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</si>
  <si>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</si>
  <si>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</si>
  <si>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</si>
  <si>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</si>
  <si>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</si>
  <si>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</si>
  <si>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</si>
  <si>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</si>
  <si>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</si>
  <si>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</si>
  <si>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</si>
  <si>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</si>
  <si>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</si>
  <si>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</si>
  <si>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</si>
  <si>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</si>
  <si>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</si>
  <si>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</si>
  <si>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</si>
  <si>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</si>
  <si>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</si>
  <si>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</si>
  <si>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</si>
  <si>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</si>
  <si>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</si>
  <si>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</si>
  <si>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</si>
  <si>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</si>
  <si>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</si>
  <si>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</si>
  <si>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</si>
  <si>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</si>
  <si>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</si>
  <si>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</si>
  <si>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</si>
  <si>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</si>
  <si>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</si>
  <si>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</si>
  <si>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</si>
  <si>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</si>
  <si>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</si>
  <si>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</si>
  <si>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</si>
  <si>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</si>
  <si>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</si>
  <si>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</si>
  <si>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</si>
  <si>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</si>
  <si>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</si>
  <si>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</si>
  <si>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</si>
  <si>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</si>
  <si>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</si>
  <si>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</si>
  <si>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</si>
  <si>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</si>
  <si>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</si>
  <si>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</si>
  <si>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</si>
  <si>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</si>
  <si>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</si>
  <si>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</si>
  <si>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</si>
  <si>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</si>
  <si>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</si>
  <si>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</si>
  <si>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</si>
  <si>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</si>
  <si>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</si>
  <si>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</si>
  <si>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</si>
  <si>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</si>
  <si>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</si>
  <si>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</si>
  <si>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</si>
  <si>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</si>
  <si>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</si>
  <si>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</si>
  <si>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</si>
  <si>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</si>
  <si>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</si>
  <si>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</si>
  <si>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</si>
  <si>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</si>
  <si>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</si>
  <si>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</si>
  <si>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</si>
  <si>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</si>
  <si>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</si>
  <si>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</si>
  <si>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</si>
  <si>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</si>
  <si>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</si>
  <si>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</si>
  <si>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</si>
  <si>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</si>
  <si>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</si>
  <si>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</si>
  <si>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</si>
  <si>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</si>
  <si>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</si>
  <si>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</si>
  <si>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</si>
  <si>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</si>
  <si>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</si>
  <si>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</si>
  <si>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</si>
  <si>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</si>
  <si>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</si>
  <si>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</si>
  <si>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</si>
  <si>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</si>
  <si>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</si>
  <si>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</si>
  <si>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</si>
  <si>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</si>
  <si>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</si>
  <si>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</si>
  <si>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</si>
  <si>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</si>
  <si>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</si>
  <si>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</si>
  <si>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</si>
  <si>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</si>
  <si>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</si>
  <si>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</si>
  <si>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</si>
  <si>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</si>
  <si>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</si>
  <si>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</si>
  <si>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</si>
  <si>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</si>
  <si>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</si>
  <si>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</si>
  <si>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</si>
  <si>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</si>
  <si>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</si>
  <si>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</si>
  <si>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</si>
  <si>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</si>
  <si>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</si>
  <si>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</si>
  <si>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</si>
  <si>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</si>
  <si>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</si>
  <si>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</si>
  <si>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</si>
  <si>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</si>
  <si>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</si>
  <si>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</si>
  <si>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</si>
  <si>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</si>
  <si>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</si>
  <si>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</si>
  <si>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</si>
  <si>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</si>
  <si>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</si>
  <si>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</si>
  <si>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</si>
  <si>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</si>
  <si>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</si>
  <si>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</si>
  <si>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</si>
  <si>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</si>
  <si>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</si>
  <si>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</si>
  <si>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</si>
  <si>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</si>
  <si>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</si>
  <si>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</si>
  <si>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</si>
  <si>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</si>
  <si>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</si>
  <si>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</si>
  <si>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</si>
  <si>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</si>
  <si>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</si>
  <si>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</si>
  <si>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</si>
  <si>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</si>
  <si>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</si>
  <si>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</si>
  <si>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</si>
  <si>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</si>
  <si>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</si>
  <si>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</si>
  <si>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</si>
  <si>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</si>
  <si>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</si>
  <si>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</si>
  <si>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</si>
  <si>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</si>
  <si>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</si>
  <si>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</si>
  <si>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</si>
  <si>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</si>
  <si>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</si>
  <si>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</si>
  <si>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</si>
  <si>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</si>
  <si>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</si>
  <si>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</si>
  <si>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</si>
  <si>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</si>
  <si>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</si>
  <si>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</si>
  <si>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</si>
  <si>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</si>
  <si>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</si>
  <si>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</si>
  <si>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</si>
  <si>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</si>
  <si>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</si>
  <si>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</si>
  <si>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</si>
  <si>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</si>
  <si>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</si>
  <si>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</si>
  <si>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</si>
  <si>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</si>
  <si>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</si>
  <si>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</si>
  <si>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</si>
  <si>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</si>
  <si>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</si>
  <si>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</si>
  <si>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</si>
  <si>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</si>
  <si>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</si>
  <si>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</si>
  <si>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</si>
  <si>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</si>
  <si>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</si>
  <si>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</si>
  <si>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</si>
  <si>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</si>
  <si>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</si>
  <si>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</si>
  <si>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</si>
  <si>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</si>
  <si>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</si>
  <si>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</si>
  <si>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</si>
  <si>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</si>
  <si>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</si>
  <si>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</si>
  <si>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</si>
  <si>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</si>
  <si>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</si>
  <si>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</si>
  <si>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</si>
  <si>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</si>
  <si>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</si>
  <si>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</si>
  <si>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</si>
  <si>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</si>
  <si>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</si>
  <si>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</si>
  <si>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</si>
  <si>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</si>
  <si>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</si>
  <si>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</si>
  <si>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</si>
  <si>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</si>
  <si>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</si>
  <si>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</si>
  <si>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</si>
  <si>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</si>
  <si>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</si>
  <si>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</si>
  <si>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</si>
  <si>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</si>
  <si>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</si>
  <si>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</si>
  <si>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</si>
  <si>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</si>
  <si>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</si>
  <si>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</si>
  <si>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</si>
  <si>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</si>
  <si>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</si>
  <si>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</si>
  <si>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</si>
  <si>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</si>
  <si>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</si>
  <si>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</si>
  <si>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</si>
  <si>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</si>
  <si>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</si>
  <si>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</si>
  <si>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</si>
  <si>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</si>
  <si>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</si>
  <si>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</si>
  <si>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</si>
  <si>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</si>
  <si>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</si>
  <si>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</si>
  <si>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</si>
  <si>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</si>
  <si>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</si>
  <si>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</si>
  <si>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</si>
  <si>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</si>
  <si>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</si>
  <si>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</si>
  <si>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</si>
  <si>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</si>
  <si>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</si>
  <si>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</si>
  <si>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</si>
  <si>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</si>
  <si>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</si>
  <si>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</si>
  <si>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</si>
  <si>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</si>
  <si>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</si>
  <si>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</si>
  <si>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</si>
  <si>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</si>
  <si>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</si>
  <si>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</si>
  <si>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</si>
  <si>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</si>
  <si>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</si>
  <si>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</si>
  <si>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</si>
  <si>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</si>
  <si>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</si>
  <si>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</si>
  <si>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</si>
  <si>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</si>
  <si>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</si>
  <si>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</si>
  <si>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</si>
  <si>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</si>
  <si>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</si>
  <si>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</si>
  <si>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</si>
  <si>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</si>
  <si>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</si>
  <si>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</si>
  <si>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</si>
  <si>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</si>
  <si>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</si>
  <si>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</si>
  <si>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</si>
  <si>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</si>
  <si>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</si>
  <si>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</si>
  <si>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</si>
  <si>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</si>
  <si>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</si>
  <si>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</si>
  <si>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</si>
  <si>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</si>
  <si>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</si>
  <si>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</si>
  <si>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</si>
  <si>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</si>
  <si>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</si>
  <si>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</si>
  <si>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</si>
  <si>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</si>
  <si>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</si>
  <si>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</si>
  <si>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</si>
  <si>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</si>
  <si>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</si>
  <si>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</si>
  <si>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</si>
  <si>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</si>
  <si>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</si>
  <si>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</si>
  <si>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</si>
  <si>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</si>
  <si>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</si>
  <si>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</si>
  <si>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</si>
  <si>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</si>
  <si>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</si>
  <si>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</si>
  <si>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</si>
  <si>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</si>
  <si>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</si>
  <si>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</si>
  <si>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</si>
  <si>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</si>
  <si>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</si>
  <si>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</si>
  <si>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</si>
  <si>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</si>
  <si>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</si>
  <si>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</si>
  <si>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</si>
  <si>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</si>
  <si>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</si>
  <si>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</si>
  <si>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</si>
  <si>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</si>
  <si>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</si>
  <si>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</si>
  <si>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</si>
  <si>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</si>
  <si>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</si>
  <si>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</si>
  <si>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</si>
  <si>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</si>
  <si>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</si>
  <si>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</si>
  <si>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</si>
  <si>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</si>
  <si>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</si>
  <si>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</si>
  <si>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</si>
  <si>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</si>
  <si>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</si>
  <si>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</si>
  <si>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</si>
  <si>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</si>
  <si>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</si>
  <si>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</si>
  <si>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</si>
  <si>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</si>
  <si>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</si>
  <si>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</si>
  <si>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</si>
  <si>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</si>
  <si>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</si>
  <si>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</si>
  <si>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</si>
  <si>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</si>
  <si>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</si>
  <si>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</si>
  <si>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</si>
  <si>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</si>
  <si>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</si>
  <si>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</si>
  <si>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</si>
  <si>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</si>
  <si>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</si>
  <si>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</si>
  <si>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</si>
  <si>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</si>
  <si>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</si>
  <si>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</si>
  <si>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</si>
  <si>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</si>
  <si>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</si>
  <si>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</si>
  <si>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</si>
  <si>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</si>
  <si>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</si>
  <si>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</si>
  <si>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</si>
  <si>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</si>
  <si>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</si>
  <si>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</si>
  <si>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</si>
  <si>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</si>
  <si>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</si>
  <si>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</si>
  <si>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</si>
  <si>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</si>
  <si>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</si>
  <si>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</si>
  <si>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</si>
  <si>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</si>
  <si>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</si>
  <si>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</si>
  <si>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</si>
  <si>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</si>
  <si>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</si>
  <si>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</si>
  <si>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</si>
  <si>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</si>
  <si>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</si>
  <si>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</si>
  <si>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</si>
  <si>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</si>
  <si>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</si>
  <si>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</si>
  <si>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</si>
  <si>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</si>
  <si>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</si>
  <si>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</si>
  <si>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</si>
  <si>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</si>
  <si>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</si>
  <si>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</si>
  <si>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</si>
  <si>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</si>
  <si>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</si>
  <si>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</si>
  <si>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</si>
  <si>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</si>
  <si>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</si>
  <si>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</si>
  <si>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</si>
  <si>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</si>
  <si>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</si>
  <si>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</si>
  <si>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</si>
  <si>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</si>
  <si>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</si>
  <si>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</si>
  <si>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</si>
  <si>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</si>
  <si>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</si>
  <si>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</si>
  <si>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</si>
  <si>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</si>
  <si>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</si>
  <si>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</si>
  <si>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</si>
  <si>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</si>
  <si>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</si>
  <si>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</si>
  <si>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</si>
  <si>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</si>
  <si>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</si>
  <si>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</si>
  <si>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</si>
  <si>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</si>
  <si>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</si>
  <si>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</si>
  <si>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</si>
  <si>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</si>
  <si>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</si>
  <si>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</si>
  <si>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</si>
  <si>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</si>
  <si>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</si>
  <si>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</si>
  <si>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</si>
  <si>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</si>
  <si>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</si>
  <si>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</si>
  <si>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</si>
  <si>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</si>
  <si>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</si>
  <si>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</si>
  <si>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</si>
  <si>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</si>
  <si>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</si>
  <si>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</si>
  <si>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</si>
  <si>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</si>
  <si>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</si>
  <si>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</si>
  <si>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</si>
  <si>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</si>
  <si>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</si>
  <si>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</si>
  <si>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</si>
  <si>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</si>
  <si>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</si>
  <si>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</si>
  <si>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</si>
  <si>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</si>
  <si>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</si>
  <si>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</si>
  <si>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</si>
  <si>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</si>
  <si>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</si>
  <si>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</si>
  <si>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</si>
  <si>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</si>
  <si>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</si>
  <si>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</si>
  <si>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</si>
  <si>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</si>
  <si>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</si>
  <si>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</si>
  <si>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</si>
  <si>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</si>
  <si>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</si>
  <si>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</si>
  <si>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</si>
  <si>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</si>
  <si>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</si>
  <si>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</si>
  <si>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</si>
  <si>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</si>
  <si>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</si>
  <si>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</si>
  <si>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</si>
  <si>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</si>
  <si>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</si>
  <si>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</si>
  <si>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</si>
  <si>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</si>
  <si>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</si>
  <si>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</si>
  <si>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</si>
  <si>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</si>
  <si>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</si>
  <si>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</si>
  <si>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</si>
  <si>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</si>
  <si>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</si>
  <si>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</si>
  <si>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</si>
  <si>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</si>
  <si>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</si>
  <si>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</si>
  <si>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</si>
  <si>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</si>
  <si>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</si>
  <si>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</si>
  <si>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</si>
  <si>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</si>
  <si>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</si>
  <si>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</si>
  <si>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</si>
  <si>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</si>
  <si>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</si>
  <si>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</si>
  <si>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</si>
  <si>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</si>
  <si>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</si>
  <si>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</si>
  <si>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</si>
  <si>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</si>
  <si>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</si>
  <si>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</si>
  <si>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</si>
  <si>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</si>
  <si>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</si>
  <si>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</si>
  <si>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</si>
  <si>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</si>
  <si>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</si>
  <si>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</si>
  <si>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</si>
  <si>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</si>
  <si>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</si>
  <si>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</si>
  <si>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</si>
  <si>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</si>
  <si>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</si>
  <si>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</si>
  <si>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</si>
  <si>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</si>
  <si>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</si>
  <si>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</si>
  <si>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</si>
  <si>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</si>
  <si>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</si>
  <si>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</si>
  <si>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</si>
  <si>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</si>
  <si>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</si>
  <si>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</si>
  <si>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</si>
  <si>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</si>
  <si>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</si>
  <si>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</si>
  <si>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</si>
  <si>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</si>
  <si>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</si>
  <si>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</si>
  <si>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</si>
  <si>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</si>
  <si>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</si>
  <si>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</si>
  <si>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</si>
  <si>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</si>
  <si>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</si>
  <si>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</si>
  <si>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</si>
  <si>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</si>
  <si>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</si>
  <si>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</si>
  <si>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</si>
  <si>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</si>
  <si>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</si>
  <si>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</si>
  <si>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</si>
  <si>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</si>
  <si>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</si>
  <si>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</si>
  <si>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</si>
  <si>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</si>
  <si>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</si>
  <si>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</si>
  <si>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</si>
  <si>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</si>
  <si>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</si>
  <si>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</si>
  <si>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</si>
  <si>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</si>
  <si>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</si>
  <si>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</si>
  <si>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</si>
  <si>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</si>
  <si>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</si>
  <si>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</si>
  <si>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</si>
  <si>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</si>
  <si>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</si>
  <si>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</si>
  <si>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</si>
  <si>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</si>
  <si>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</si>
  <si>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</si>
  <si>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</si>
  <si>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</si>
  <si>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</si>
  <si>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</si>
  <si>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</si>
  <si>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</si>
  <si>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</si>
  <si>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</si>
  <si>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</si>
  <si>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</si>
  <si>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</si>
  <si>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</si>
  <si>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</si>
  <si>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</si>
  <si>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</si>
  <si>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</si>
  <si>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</si>
  <si>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</si>
  <si>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</si>
  <si>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</si>
  <si>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</si>
  <si>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</si>
  <si>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</si>
  <si>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</si>
  <si>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</si>
  <si>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</si>
  <si>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</si>
  <si>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</si>
  <si>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</si>
  <si>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</si>
  <si>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</si>
  <si>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</si>
  <si>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</si>
  <si>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</si>
  <si>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</si>
  <si>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</si>
  <si>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</si>
  <si>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</si>
  <si>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</si>
  <si>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</si>
  <si>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</si>
  <si>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</si>
  <si>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</si>
  <si>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</si>
  <si>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</si>
  <si>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</si>
  <si>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</si>
  <si>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</si>
  <si>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</si>
  <si>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</si>
  <si>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</si>
  <si>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</si>
  <si>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</si>
  <si>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</si>
  <si>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</si>
  <si>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</si>
  <si>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</si>
  <si>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</si>
  <si>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</si>
  <si>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</si>
  <si>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</si>
  <si>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</si>
  <si>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</si>
  <si>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</si>
  <si>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</si>
  <si>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</si>
  <si>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</si>
  <si>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</si>
  <si>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</si>
  <si>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</si>
  <si>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</si>
  <si>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</si>
  <si>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</si>
  <si>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</si>
  <si>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</si>
  <si>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</si>
  <si>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</si>
  <si>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</si>
  <si>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</si>
  <si>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</si>
  <si>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</si>
  <si>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</si>
  <si>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</si>
  <si>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</si>
  <si>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</si>
  <si>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</si>
  <si>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</si>
  <si>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</si>
  <si>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</si>
  <si>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</si>
  <si>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</si>
  <si>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</si>
  <si>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</si>
  <si>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</si>
  <si>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</si>
  <si>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</si>
  <si>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</si>
  <si>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</si>
  <si>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</si>
  <si>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</si>
  <si>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</si>
  <si>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</si>
  <si>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</si>
  <si>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</si>
  <si>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</si>
  <si>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</si>
  <si>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</si>
  <si>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</si>
  <si>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</si>
  <si>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</si>
  <si>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</si>
  <si>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</si>
  <si>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</si>
  <si>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</si>
  <si>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</si>
  <si>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</si>
  <si>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</si>
  <si>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</si>
  <si>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</si>
  <si>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</si>
  <si>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</si>
  <si>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</si>
  <si>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</si>
  <si>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</si>
  <si>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</si>
  <si>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</si>
  <si>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</si>
  <si>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</si>
  <si>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</si>
  <si>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</si>
  <si>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</si>
  <si>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</si>
  <si>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</si>
  <si>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</si>
  <si>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</si>
  <si>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</si>
  <si>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</si>
  <si>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</si>
  <si>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</si>
  <si>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</si>
  <si>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</si>
  <si>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</si>
  <si>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</si>
  <si>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</si>
  <si>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</si>
  <si>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</si>
  <si>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</si>
  <si>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</si>
  <si>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</si>
  <si>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</si>
  <si>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</si>
  <si>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</si>
  <si>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</si>
  <si>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</si>
  <si>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</si>
  <si>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</si>
  <si>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</si>
  <si>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</si>
  <si>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</si>
  <si>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</si>
  <si>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</si>
  <si>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</si>
  <si>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</si>
  <si>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</si>
  <si>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</si>
  <si>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</si>
  <si>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</si>
  <si>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</si>
  <si>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</si>
  <si>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</si>
  <si>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</si>
  <si>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</si>
  <si>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</si>
  <si>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</si>
  <si>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</si>
  <si>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</si>
  <si>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</si>
  <si>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</si>
  <si>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</si>
  <si>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</si>
  <si>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</si>
  <si>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</si>
  <si>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</si>
  <si>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</si>
  <si>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</si>
  <si>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</si>
  <si>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</si>
  <si>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</si>
  <si>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</si>
  <si>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</si>
  <si>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</si>
  <si>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</si>
  <si>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</si>
  <si>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</si>
  <si>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</si>
  <si>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</si>
  <si>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</si>
  <si>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</si>
  <si>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</si>
  <si>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</si>
  <si>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</si>
  <si>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</si>
  <si>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</si>
  <si>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</si>
  <si>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</si>
  <si>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</si>
  <si>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</si>
  <si>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</si>
  <si>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</si>
  <si>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</si>
  <si>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</si>
  <si>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</si>
  <si>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</si>
  <si>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</si>
  <si>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</si>
  <si>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</si>
  <si>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</si>
  <si>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</si>
  <si>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</si>
  <si>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</si>
  <si>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</si>
  <si>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</si>
  <si>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</si>
  <si>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</si>
  <si>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</si>
  <si>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</si>
  <si>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</si>
  <si>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</si>
  <si>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</si>
  <si>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</si>
  <si>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</si>
  <si>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</si>
  <si>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</si>
  <si>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</si>
  <si>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</si>
  <si>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</si>
  <si>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</si>
  <si>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</si>
  <si>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</si>
  <si>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</si>
  <si>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</si>
  <si>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</si>
  <si>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</si>
  <si>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</si>
  <si>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</si>
  <si>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</si>
  <si>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</si>
  <si>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</si>
  <si>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</si>
  <si>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</si>
  <si>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</si>
  <si>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</si>
  <si>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</si>
  <si>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</si>
  <si>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</si>
  <si>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</si>
  <si>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</si>
  <si>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</si>
  <si>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</si>
  <si>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</si>
  <si>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</si>
  <si>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</si>
  <si>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</si>
  <si>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</si>
  <si>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</si>
  <si>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</si>
  <si>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</si>
  <si>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</si>
  <si>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</si>
  <si>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</si>
  <si>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</si>
  <si>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</si>
  <si>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</si>
  <si>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</si>
  <si>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</si>
  <si>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</si>
  <si>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</si>
  <si>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</si>
  <si>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</si>
  <si>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</si>
  <si>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</si>
  <si>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</si>
  <si>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</si>
  <si>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</si>
  <si>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</si>
  <si>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</si>
  <si>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</si>
  <si>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</si>
  <si>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</si>
  <si>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</si>
  <si>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</si>
  <si>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</si>
  <si>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</si>
  <si>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</si>
  <si>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</si>
  <si>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</si>
  <si>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</si>
  <si>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</si>
  <si>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</si>
  <si>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</si>
  <si>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</si>
  <si>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</si>
  <si>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</si>
  <si>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</si>
  <si>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</si>
  <si>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</si>
  <si>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</si>
  <si>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</si>
  <si>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</si>
  <si>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</si>
  <si>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</si>
  <si>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</si>
  <si>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</si>
  <si>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</si>
  <si>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</si>
  <si>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</si>
  <si>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</si>
  <si>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</si>
  <si>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</si>
  <si>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</si>
  <si>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</si>
  <si>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</si>
  <si>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</si>
  <si>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</si>
  <si>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</si>
  <si>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</si>
  <si>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</si>
  <si>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</si>
  <si>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</si>
  <si>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</si>
  <si>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</si>
  <si>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</si>
  <si>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</si>
  <si>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</si>
  <si>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</si>
  <si>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</si>
  <si>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</si>
  <si>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</si>
  <si>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</si>
  <si>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</si>
  <si>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</si>
  <si>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</si>
  <si>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</si>
  <si>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</si>
  <si>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</si>
  <si>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</si>
  <si>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</si>
  <si>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</si>
  <si>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</si>
  <si>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</si>
  <si>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</si>
  <si>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</si>
  <si>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</si>
  <si>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</si>
  <si>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</si>
  <si>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</si>
  <si>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</si>
  <si>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</si>
  <si>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</si>
  <si>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</si>
  <si>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</si>
  <si>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</si>
  <si>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</si>
  <si>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</si>
  <si>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</si>
  <si>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</si>
  <si>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</si>
  <si>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</si>
  <si>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</si>
  <si>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</si>
  <si>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</si>
  <si>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</si>
  <si>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</si>
  <si>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</si>
  <si>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</si>
  <si>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</si>
  <si>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</si>
  <si>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</si>
  <si>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</si>
  <si>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</si>
  <si>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</si>
  <si>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</si>
  <si>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</si>
  <si>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</si>
  <si>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</si>
  <si>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</si>
  <si>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</si>
  <si>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</si>
  <si>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</si>
  <si>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</si>
  <si>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</si>
  <si>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</si>
  <si>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</si>
  <si>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</si>
  <si>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</si>
  <si>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</si>
  <si>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</si>
  <si>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</si>
  <si>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</si>
  <si>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</si>
  <si>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</si>
  <si>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</si>
  <si>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</si>
  <si>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</si>
  <si>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</si>
  <si>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</si>
  <si>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</si>
  <si>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</si>
  <si>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</si>
  <si>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</si>
  <si>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</si>
  <si>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</si>
  <si>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</si>
  <si>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</si>
  <si>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</si>
  <si>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</si>
  <si>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</si>
  <si>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</si>
  <si>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</si>
  <si>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</si>
  <si>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</si>
  <si>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</si>
  <si>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</si>
  <si>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</si>
  <si>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</si>
  <si>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</si>
  <si>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</si>
  <si>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</si>
  <si>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</si>
  <si>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</si>
  <si>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</si>
  <si>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</si>
  <si>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</si>
  <si>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</si>
  <si>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</si>
  <si>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</si>
  <si>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</si>
  <si>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</si>
  <si>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</si>
  <si>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</si>
  <si>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</si>
  <si>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</si>
  <si>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</si>
  <si>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</si>
  <si>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</si>
  <si>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</si>
  <si>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</si>
  <si>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</si>
  <si>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</si>
  <si>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</si>
  <si>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</si>
  <si>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</si>
  <si>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</si>
  <si>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</si>
  <si>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</si>
  <si>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</si>
  <si>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</si>
  <si>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</si>
  <si>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</si>
  <si>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</si>
  <si>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</si>
  <si>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</si>
  <si>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</si>
  <si>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</si>
  <si>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</si>
  <si>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</si>
  <si>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</si>
  <si>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</si>
  <si>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</si>
  <si>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</si>
  <si>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</si>
  <si>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</si>
  <si>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</si>
  <si>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</si>
  <si>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</si>
  <si>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</si>
  <si>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</si>
  <si>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</si>
  <si>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</si>
  <si>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</si>
  <si>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</si>
  <si>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</si>
  <si>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</si>
  <si>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</si>
  <si>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</si>
  <si>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</si>
  <si>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</si>
  <si>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</si>
  <si>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</si>
  <si>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</si>
  <si>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</si>
  <si>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</si>
  <si>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</si>
  <si>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</si>
  <si>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</si>
  <si>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</si>
  <si>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</si>
  <si>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</si>
  <si>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</si>
  <si>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</si>
  <si>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</si>
  <si>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</si>
  <si>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</si>
  <si>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</si>
  <si>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</si>
  <si>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</si>
  <si>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</si>
  <si>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</si>
  <si>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</si>
  <si>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</si>
  <si>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</si>
  <si>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</si>
  <si>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</si>
  <si>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</si>
  <si>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</si>
  <si>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</si>
  <si>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</si>
  <si>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</si>
  <si>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</si>
  <si>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</si>
  <si>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</si>
  <si>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</si>
  <si>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</si>
  <si>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</si>
  <si>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</si>
  <si>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</si>
  <si>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</si>
  <si>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</si>
  <si>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</si>
  <si>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</si>
  <si>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</si>
  <si>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</si>
  <si>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</si>
  <si>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</si>
  <si>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</si>
  <si>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</si>
  <si>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</si>
  <si>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</si>
  <si>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</si>
  <si>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</si>
  <si>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</si>
  <si>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</si>
  <si>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</si>
  <si>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</si>
  <si>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</si>
  <si>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</si>
  <si>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</si>
  <si>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</si>
  <si>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</si>
  <si>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</si>
  <si>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</si>
  <si>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</si>
  <si>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</si>
  <si>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</si>
  <si>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</si>
  <si>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</si>
  <si>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</si>
  <si>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</si>
  <si>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</si>
  <si>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</si>
  <si>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</si>
  <si>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</si>
  <si>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</si>
  <si>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</si>
  <si>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</si>
  <si>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</si>
  <si>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</si>
  <si>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</si>
  <si>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</si>
  <si>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</si>
  <si>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</si>
  <si>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</si>
  <si>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</si>
  <si>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</si>
  <si>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</si>
  <si>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</si>
  <si>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</si>
  <si>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</si>
  <si>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</si>
  <si>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</si>
  <si>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</si>
  <si>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</si>
  <si>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</si>
  <si>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</si>
  <si>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</si>
  <si>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</si>
  <si>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</si>
  <si>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</si>
  <si>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</si>
  <si>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</si>
  <si>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</si>
  <si>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</si>
  <si>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</si>
  <si>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</si>
  <si>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</si>
  <si>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</si>
  <si>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</si>
  <si>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</si>
  <si>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</si>
  <si>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</si>
  <si>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</si>
  <si>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</si>
  <si>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</si>
  <si>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</si>
  <si>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</si>
  <si>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</si>
  <si>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</si>
  <si>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</si>
  <si>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</si>
  <si>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</si>
  <si>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</si>
  <si>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</si>
  <si>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</si>
  <si>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</si>
  <si>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</si>
  <si>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</si>
  <si>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</si>
  <si>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</si>
  <si>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</si>
  <si>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</si>
  <si>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</si>
  <si>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</si>
  <si>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</si>
  <si>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</si>
  <si>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</si>
  <si>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</si>
  <si>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</si>
  <si>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</si>
  <si>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</si>
  <si>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</si>
  <si>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</si>
  <si>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</si>
  <si>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</si>
  <si>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</si>
  <si>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</si>
  <si>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</si>
  <si>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</si>
  <si>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</si>
  <si>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</si>
  <si>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</si>
  <si>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</si>
  <si>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</si>
  <si>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</si>
  <si>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</si>
  <si>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</si>
  <si>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</si>
  <si>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</si>
  <si>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</si>
  <si>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</si>
  <si>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</si>
  <si>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</si>
  <si>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</si>
  <si>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</si>
  <si>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</si>
  <si>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</si>
  <si>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</si>
  <si>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</si>
  <si>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</si>
  <si>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</si>
  <si>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</si>
  <si>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</si>
  <si>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</si>
  <si>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</si>
  <si>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</si>
  <si>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</si>
  <si>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</si>
  <si>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</si>
  <si>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</si>
  <si>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</si>
  <si>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</si>
  <si>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</si>
  <si>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</si>
  <si>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</si>
  <si>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</si>
  <si>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</si>
  <si>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</si>
  <si>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</si>
  <si>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</si>
  <si>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</si>
  <si>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</si>
  <si>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</si>
  <si>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</si>
  <si>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</si>
  <si>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</si>
  <si>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</si>
  <si>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</si>
  <si>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</si>
  <si>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</si>
  <si>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</si>
  <si>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</si>
  <si>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</si>
  <si>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</si>
  <si>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</si>
  <si>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</si>
  <si>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</si>
  <si>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</si>
  <si>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</si>
  <si>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</si>
  <si>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</si>
  <si>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</si>
  <si>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</si>
  <si>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</si>
  <si>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</si>
  <si>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</si>
  <si>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</si>
  <si>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</si>
  <si>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</si>
  <si>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</si>
  <si>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</si>
  <si>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</si>
  <si>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</si>
  <si>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</si>
  <si>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</si>
  <si>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</si>
  <si>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</si>
  <si>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</si>
  <si>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</si>
  <si>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</si>
  <si>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</si>
  <si>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</si>
  <si>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</si>
  <si>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</si>
  <si>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</si>
  <si>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</si>
  <si>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</si>
  <si>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</si>
  <si>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</si>
  <si>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</si>
  <si>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</si>
  <si>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</si>
  <si>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</si>
  <si>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</si>
  <si>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</si>
  <si>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</si>
  <si>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</si>
  <si>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</si>
  <si>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</si>
  <si>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</si>
  <si>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</si>
  <si>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</si>
  <si>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</si>
  <si>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</si>
  <si>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</si>
  <si>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</si>
  <si>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</si>
  <si>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</si>
  <si>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</si>
  <si>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</si>
  <si>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</si>
  <si>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</si>
  <si>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</si>
  <si>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</si>
  <si>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</si>
  <si>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</si>
  <si>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</si>
  <si>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</si>
  <si>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</si>
  <si>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</si>
  <si>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</si>
  <si>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</si>
  <si>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</si>
  <si>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</si>
  <si>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</si>
  <si>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</si>
  <si>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</si>
  <si>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</si>
  <si>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</si>
  <si>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</si>
  <si>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</si>
  <si>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</si>
  <si>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</si>
  <si>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</si>
  <si>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</si>
  <si>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</si>
  <si>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</si>
  <si>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</si>
  <si>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</si>
  <si>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</si>
  <si>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</si>
  <si>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</si>
  <si>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</si>
  <si>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</si>
  <si>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</si>
  <si>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</si>
  <si>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</si>
  <si>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</si>
  <si>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</si>
  <si>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</si>
  <si>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</si>
  <si>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</si>
  <si>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</si>
  <si>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</si>
  <si>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</si>
  <si>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</si>
  <si>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</si>
  <si>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</si>
  <si>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</si>
  <si>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</si>
  <si>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</si>
  <si>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</si>
  <si>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</si>
  <si>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</si>
  <si>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</si>
  <si>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</si>
  <si>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</si>
  <si>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</si>
  <si>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</si>
  <si>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</si>
  <si>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</si>
  <si>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</si>
  <si>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</si>
  <si>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</si>
  <si>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</si>
  <si>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</si>
  <si>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</si>
  <si>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</si>
  <si>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</si>
  <si>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</si>
  <si>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</si>
  <si>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</si>
  <si>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</si>
  <si>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</si>
  <si>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</si>
  <si>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</si>
  <si>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</si>
  <si>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</si>
  <si>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</si>
  <si>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</si>
  <si>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</si>
  <si>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</si>
  <si>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</si>
  <si>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</si>
  <si>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</si>
  <si>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</si>
  <si>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</si>
  <si>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</si>
  <si>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</si>
  <si>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</si>
  <si>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</si>
  <si>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</si>
  <si>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</si>
  <si>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</si>
  <si>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</si>
  <si>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</si>
  <si>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</si>
  <si>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</si>
  <si>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</si>
  <si>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</si>
  <si>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</si>
  <si>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</si>
  <si>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</si>
  <si>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</si>
  <si>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</si>
  <si>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</si>
  <si>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</si>
  <si>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</si>
  <si>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</si>
  <si>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</si>
  <si>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</si>
  <si>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</si>
  <si>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</si>
  <si>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</si>
  <si>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</si>
  <si>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</si>
  <si>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</si>
  <si>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</si>
  <si>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</si>
  <si>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</si>
  <si>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</si>
  <si>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</si>
  <si>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</si>
  <si>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</si>
  <si>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</si>
  <si>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</si>
  <si>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</si>
  <si>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</si>
  <si>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</si>
  <si>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</si>
  <si>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</si>
  <si>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</si>
  <si>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</si>
  <si>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</si>
  <si>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</si>
  <si>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</si>
  <si>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</si>
  <si>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</si>
  <si>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</si>
  <si>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</si>
  <si>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</si>
  <si>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</si>
  <si>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</si>
  <si>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</si>
  <si>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</si>
  <si>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</si>
  <si>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</si>
  <si>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</si>
  <si>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</si>
  <si>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</si>
  <si>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</si>
  <si>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</si>
  <si>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</si>
  <si>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</si>
  <si>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</si>
  <si>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</si>
  <si>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</si>
  <si>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</si>
  <si>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</si>
  <si>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</si>
  <si>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</si>
  <si>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</si>
  <si>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</si>
  <si>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</si>
  <si>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</si>
  <si>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</si>
  <si>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</si>
  <si>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</si>
  <si>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</si>
  <si>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</si>
  <si>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</si>
  <si>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</si>
  <si>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</si>
  <si>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</si>
  <si>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</si>
  <si>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</si>
  <si>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</si>
  <si>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</si>
  <si>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</si>
  <si>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</si>
  <si>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</si>
  <si>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</si>
  <si>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</si>
  <si>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</si>
  <si>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</si>
  <si>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</si>
  <si>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</si>
  <si>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</si>
  <si>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</si>
  <si>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</si>
  <si>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</si>
  <si>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</si>
  <si>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</si>
  <si>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</si>
  <si>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</si>
  <si>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</si>
  <si>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</si>
  <si>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</si>
  <si>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</si>
  <si>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</si>
  <si>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</si>
  <si>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</si>
  <si>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</si>
  <si>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</si>
  <si>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</si>
  <si>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</si>
  <si>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</si>
  <si>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</si>
  <si>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</si>
  <si>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</si>
  <si>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</si>
  <si>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</si>
  <si>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</si>
  <si>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</si>
  <si>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</si>
  <si>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</si>
  <si>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</si>
  <si>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</si>
  <si>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</si>
  <si>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</si>
  <si>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</si>
  <si>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</si>
  <si>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</si>
  <si>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</si>
  <si>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</si>
  <si>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</si>
  <si>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</si>
  <si>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</si>
  <si>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</si>
  <si>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</si>
  <si>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</si>
  <si>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</si>
  <si>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</si>
  <si>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</si>
  <si>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</si>
  <si>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</si>
  <si>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</si>
  <si>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</si>
  <si>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</si>
  <si>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</si>
  <si>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</si>
  <si>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</si>
  <si>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</si>
  <si>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</si>
  <si>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</si>
  <si>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</si>
  <si>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</si>
  <si>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</si>
  <si>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</si>
  <si>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</si>
  <si>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</si>
  <si>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</si>
  <si>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</si>
  <si>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</si>
  <si>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</si>
  <si>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</si>
  <si>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</si>
  <si>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</si>
  <si>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</si>
  <si>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</si>
  <si>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</si>
  <si>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</si>
  <si>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</si>
  <si>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</si>
  <si>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</si>
  <si>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</si>
  <si>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</si>
  <si>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</si>
  <si>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</si>
  <si>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</si>
  <si>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</si>
  <si>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</si>
  <si>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</si>
  <si>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</si>
  <si>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</si>
  <si>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</si>
  <si>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</si>
  <si>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</si>
  <si>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</si>
  <si>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</si>
  <si>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</si>
  <si>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</si>
  <si>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</si>
  <si>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</si>
  <si>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</si>
  <si>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</si>
  <si>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</si>
  <si>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</si>
  <si>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</si>
  <si>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</si>
  <si>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</si>
  <si>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</si>
  <si>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</si>
  <si>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</si>
  <si>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</si>
  <si>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</si>
  <si>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</si>
  <si>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</si>
  <si>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</si>
  <si>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</si>
  <si>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</si>
  <si>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</si>
  <si>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</si>
  <si>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</si>
  <si>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</si>
  <si>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</si>
  <si>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</si>
  <si>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</si>
  <si>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</si>
  <si>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</si>
  <si>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</si>
  <si>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</si>
  <si>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</si>
  <si>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</si>
  <si>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</si>
  <si>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</si>
  <si>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</si>
  <si>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</si>
  <si>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</si>
  <si>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</si>
  <si>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</si>
  <si>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</si>
  <si>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</si>
  <si>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</si>
  <si>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</si>
  <si>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</si>
  <si>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</si>
  <si>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</si>
  <si>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</si>
  <si>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</si>
  <si>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</si>
  <si>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</si>
  <si>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</si>
  <si>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</si>
  <si>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</si>
  <si>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</si>
  <si>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</si>
  <si>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</si>
  <si>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</si>
  <si>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</si>
  <si>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</si>
  <si>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</si>
  <si>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</si>
  <si>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</si>
  <si>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</si>
  <si>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</si>
  <si>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</si>
  <si>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</si>
  <si>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</si>
  <si>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</si>
  <si>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</si>
  <si>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</si>
  <si>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</si>
  <si>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</si>
  <si>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</si>
  <si>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</si>
  <si>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</si>
  <si>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</si>
  <si>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</si>
  <si>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</si>
  <si>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</si>
  <si>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</si>
  <si>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</si>
  <si>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</si>
  <si>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</si>
  <si>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</si>
  <si>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</si>
  <si>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</si>
  <si>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</si>
  <si>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</si>
  <si>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</si>
  <si>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</si>
  <si>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</si>
  <si>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</si>
  <si>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</si>
  <si>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</si>
  <si>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</si>
  <si>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</si>
  <si>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</si>
  <si>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</si>
  <si>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</si>
  <si>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</si>
  <si>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</si>
  <si>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</si>
  <si>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</si>
  <si>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</si>
  <si>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</si>
  <si>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</si>
  <si>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</si>
  <si>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</si>
  <si>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</si>
  <si>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</si>
  <si>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</si>
  <si>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</si>
  <si>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</si>
  <si>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</si>
  <si>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</si>
  <si>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</si>
  <si>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</si>
  <si>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</si>
  <si>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</si>
  <si>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</si>
  <si>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</si>
  <si>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</si>
  <si>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</si>
  <si>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</si>
  <si>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</si>
  <si>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</si>
  <si>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</si>
  <si>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</si>
  <si>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</si>
  <si>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</si>
  <si>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</si>
  <si>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</si>
  <si>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</si>
  <si>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</si>
  <si>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</si>
  <si>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</si>
  <si>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</si>
  <si>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</si>
  <si>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</si>
  <si>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</si>
  <si>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</si>
  <si>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</si>
  <si>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</si>
  <si>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</si>
  <si>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</si>
  <si>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</si>
  <si>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</si>
  <si>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</si>
  <si>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</si>
  <si>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</si>
  <si>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</si>
  <si>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</si>
  <si>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</si>
  <si>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</si>
  <si>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</si>
  <si>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</si>
  <si>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</si>
  <si>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</si>
  <si>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</si>
  <si>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</si>
  <si>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</si>
  <si>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</si>
  <si>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</si>
  <si>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</si>
  <si>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</si>
  <si>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</si>
  <si>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</si>
  <si>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</si>
  <si>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</si>
  <si>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</si>
  <si>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</si>
  <si>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</si>
  <si>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</si>
  <si>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</si>
  <si>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</si>
  <si>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</si>
  <si>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</si>
  <si>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</si>
  <si>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</si>
  <si>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</si>
  <si>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</si>
  <si>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</si>
  <si>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</si>
  <si>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</si>
  <si>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</si>
  <si>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</si>
  <si>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</si>
  <si>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</si>
  <si>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</si>
  <si>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</si>
  <si>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</si>
  <si>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</si>
  <si>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</si>
  <si>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</si>
  <si>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</si>
  <si>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</si>
  <si>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</si>
  <si>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</si>
  <si>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</si>
  <si>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</si>
  <si>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</si>
  <si>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</si>
  <si>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</si>
  <si>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</si>
  <si>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</si>
  <si>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</si>
  <si>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</si>
  <si>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</si>
  <si>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</si>
  <si>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</si>
  <si>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</si>
  <si>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</si>
  <si>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</si>
  <si>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</si>
  <si>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</si>
  <si>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</si>
  <si>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</si>
  <si>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</si>
  <si>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</si>
  <si>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</si>
  <si>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</si>
  <si>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</si>
  <si>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</si>
  <si>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</si>
  <si>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</si>
  <si>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</si>
  <si>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</si>
  <si>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</si>
  <si>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</si>
  <si>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</si>
  <si>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</si>
  <si>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</si>
  <si>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</si>
  <si>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</si>
  <si>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</si>
  <si>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</si>
  <si>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</si>
  <si>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</si>
  <si>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</si>
  <si>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</si>
  <si>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</si>
  <si>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</si>
  <si>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</si>
  <si>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</si>
  <si>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</si>
  <si>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</si>
  <si>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</si>
  <si>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</si>
  <si>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</si>
  <si>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</si>
  <si>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</si>
  <si>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</si>
  <si>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</si>
  <si>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</si>
  <si>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</si>
  <si>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</si>
  <si>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</si>
  <si>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</si>
  <si>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</si>
  <si>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</si>
  <si>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</si>
  <si>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</si>
  <si>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</si>
  <si>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</si>
  <si>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</si>
  <si>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</si>
  <si>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</si>
  <si>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</si>
  <si>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</si>
  <si>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</si>
  <si>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</si>
  <si>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</si>
  <si>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</si>
  <si>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</si>
  <si>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</si>
  <si>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</si>
  <si>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</si>
  <si>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</si>
  <si>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</si>
  <si>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</si>
  <si>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</si>
  <si>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</si>
  <si>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</si>
  <si>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</si>
  <si>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</si>
  <si>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</si>
  <si>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</si>
  <si>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</si>
  <si>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</si>
  <si>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</si>
  <si>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</si>
  <si>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</si>
  <si>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</si>
  <si>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</si>
  <si>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</si>
  <si>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</si>
  <si>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</si>
  <si>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</si>
  <si>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</si>
  <si>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</si>
  <si>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</si>
  <si>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</si>
  <si>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</si>
  <si>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</si>
  <si>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</si>
  <si>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</si>
  <si>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</si>
  <si>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</si>
  <si>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</si>
  <si>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</si>
  <si>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</si>
  <si>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</si>
  <si>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</si>
  <si>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</si>
  <si>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</si>
  <si>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</si>
  <si>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</si>
  <si>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</si>
  <si>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</si>
  <si>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</si>
  <si>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</si>
  <si>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</si>
  <si>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</si>
  <si>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</si>
  <si>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</si>
  <si>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</si>
  <si>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</si>
  <si>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</si>
  <si>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</si>
  <si>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</si>
  <si>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</si>
  <si>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</si>
  <si>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</si>
  <si>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</si>
  <si>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</si>
  <si>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</si>
  <si>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</si>
  <si>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</si>
  <si>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</si>
  <si>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</si>
  <si>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</si>
  <si>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</si>
  <si>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</si>
  <si>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</si>
  <si>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</si>
  <si>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</si>
  <si>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</si>
  <si>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</si>
  <si>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</si>
  <si>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</si>
  <si>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</si>
  <si>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</si>
  <si>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</si>
  <si>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</si>
  <si>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</si>
  <si>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</si>
  <si>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</si>
  <si>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</si>
  <si>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</si>
  <si>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</si>
  <si>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</si>
  <si>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</si>
  <si>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</si>
  <si>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</si>
  <si>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</si>
  <si>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</si>
  <si>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</si>
  <si>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</si>
  <si>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</si>
  <si>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</si>
  <si>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</si>
  <si>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</si>
  <si>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</si>
  <si>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</si>
  <si>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</si>
  <si>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</si>
  <si>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</si>
  <si>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</si>
  <si>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</si>
  <si>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</si>
  <si>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</si>
  <si>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</si>
  <si>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</si>
  <si>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</si>
  <si>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</si>
  <si>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</si>
  <si>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</si>
  <si>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</si>
  <si>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</si>
  <si>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</si>
  <si>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</si>
  <si>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</si>
  <si>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</si>
  <si>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</si>
  <si>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</si>
  <si>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</si>
  <si>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</si>
  <si>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</si>
  <si>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</si>
  <si>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</si>
  <si>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</si>
  <si>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</si>
  <si>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</si>
  <si>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</si>
  <si>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</si>
  <si>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</si>
  <si>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</si>
  <si>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</si>
  <si>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</si>
  <si>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</si>
  <si>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</si>
  <si>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</si>
  <si>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</si>
  <si>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</si>
  <si>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</si>
  <si>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</si>
  <si>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</si>
  <si>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</si>
  <si>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</si>
  <si>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</si>
  <si>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</si>
  <si>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</si>
  <si>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</si>
  <si>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</si>
  <si>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</si>
  <si>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</si>
  <si>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</si>
  <si>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</si>
  <si>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</si>
  <si>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</si>
  <si>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</si>
  <si>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</si>
  <si>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</si>
  <si>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</si>
  <si>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</si>
  <si>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</si>
  <si>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</si>
  <si>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</si>
  <si>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</si>
  <si>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</si>
  <si>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</si>
  <si>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</si>
  <si>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</si>
  <si>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</si>
  <si>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</si>
  <si>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</si>
  <si>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</si>
  <si>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</si>
  <si>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</si>
  <si>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</si>
  <si>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</si>
  <si>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</si>
  <si>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</si>
  <si>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</si>
  <si>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</si>
  <si>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</si>
  <si>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</si>
  <si>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</si>
  <si>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</si>
  <si>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</si>
  <si>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</si>
  <si>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</si>
  <si>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</si>
  <si>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</si>
  <si>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</si>
  <si>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</si>
  <si>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</si>
  <si>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</si>
  <si>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</si>
  <si>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</si>
  <si>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</si>
  <si>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</si>
  <si>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</si>
  <si>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</si>
  <si>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</si>
  <si>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</si>
  <si>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</si>
  <si>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</si>
  <si>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</si>
  <si>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</si>
  <si>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</si>
  <si>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</si>
  <si>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</si>
  <si>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</si>
  <si>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</si>
  <si>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</si>
  <si>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</si>
  <si>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</si>
  <si>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</si>
  <si>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</si>
  <si>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</si>
  <si>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</si>
  <si>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</si>
  <si>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</si>
  <si>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</si>
  <si>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</si>
  <si>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</si>
  <si>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</si>
  <si>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</si>
  <si>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</si>
  <si>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</si>
  <si>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</si>
  <si>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</si>
  <si>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</si>
  <si>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</si>
  <si>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</si>
  <si>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</si>
  <si>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</si>
  <si>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</si>
  <si>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</si>
  <si>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</si>
  <si>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</si>
  <si>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</si>
  <si>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</si>
  <si>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</si>
  <si>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</si>
  <si>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</si>
  <si>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</si>
  <si>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</si>
  <si>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</si>
  <si>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</si>
  <si>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</si>
  <si>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</si>
  <si>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</si>
  <si>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</si>
  <si>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</si>
  <si>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</si>
  <si>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</si>
  <si>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</si>
  <si>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</si>
  <si>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</si>
  <si>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</si>
  <si>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</si>
  <si>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</si>
  <si>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</si>
  <si>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</si>
  <si>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</si>
  <si>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</si>
  <si>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</si>
  <si>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</si>
  <si>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</si>
  <si>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</si>
  <si>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</si>
  <si>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</si>
  <si>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</si>
  <si>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</si>
  <si>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</si>
  <si>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</si>
  <si>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</si>
  <si>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</si>
  <si>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</si>
  <si>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</si>
  <si>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</si>
  <si>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</si>
  <si>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</si>
  <si>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</si>
  <si>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</si>
  <si>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</si>
  <si>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</si>
  <si>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</si>
  <si>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</si>
  <si>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</si>
  <si>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</si>
  <si>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</si>
  <si>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</si>
  <si>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</si>
  <si>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</si>
  <si>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</si>
  <si>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</si>
  <si>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</si>
  <si>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</si>
  <si>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</si>
  <si>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</si>
  <si>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</si>
  <si>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</si>
  <si>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</si>
  <si>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</si>
  <si>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</si>
  <si>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</si>
  <si>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</si>
  <si>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</si>
  <si>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</si>
  <si>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</si>
  <si>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</si>
  <si>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</si>
  <si>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</si>
  <si>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</si>
  <si>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</si>
  <si>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</si>
  <si>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</si>
  <si>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</si>
  <si>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</si>
  <si>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</si>
  <si>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</si>
  <si>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</si>
  <si>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</si>
  <si>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</si>
  <si>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</si>
  <si>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</si>
  <si>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</si>
  <si>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</si>
  <si>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</si>
  <si>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</si>
  <si>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</si>
  <si>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</si>
  <si>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</si>
  <si>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</si>
  <si>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</si>
  <si>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</si>
  <si>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</si>
  <si>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</si>
  <si>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</si>
  <si>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</si>
  <si>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</si>
  <si>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</si>
  <si>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</si>
  <si>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</si>
  <si>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</si>
  <si>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</si>
  <si>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</si>
  <si>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</si>
  <si>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</si>
  <si>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</si>
  <si>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</si>
  <si>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</si>
  <si>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</si>
  <si>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</si>
  <si>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</si>
  <si>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</si>
  <si>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</si>
  <si>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</si>
  <si>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</si>
  <si>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</si>
  <si>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</si>
  <si>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</si>
  <si>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</si>
  <si>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</si>
  <si>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</si>
  <si>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</si>
  <si>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</si>
  <si>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</si>
  <si>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</si>
  <si>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</si>
  <si>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</si>
  <si>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</si>
  <si>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</si>
  <si>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</si>
  <si>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</si>
  <si>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</si>
  <si>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</si>
  <si>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</si>
  <si>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</si>
  <si>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</si>
  <si>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</si>
  <si>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</si>
  <si>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</si>
  <si>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</si>
  <si>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</si>
  <si>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</si>
  <si>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</si>
  <si>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</si>
  <si>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</si>
  <si>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</si>
  <si>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</si>
  <si>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</si>
  <si>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</si>
  <si>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</si>
  <si>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</si>
  <si>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</si>
  <si>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</si>
  <si>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</si>
  <si>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</si>
  <si>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</si>
  <si>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</si>
  <si>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</si>
  <si>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</si>
  <si>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</si>
  <si>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</si>
  <si>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</si>
  <si>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</si>
  <si>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</si>
  <si>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</si>
  <si>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</si>
  <si>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</si>
  <si>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</si>
  <si>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</si>
  <si>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</si>
  <si>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</si>
  <si>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</si>
  <si>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</si>
  <si>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</si>
  <si>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</si>
  <si>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</si>
  <si>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</si>
  <si>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</si>
  <si>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</si>
  <si>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</si>
  <si>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</si>
  <si>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</si>
  <si>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</si>
  <si>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</si>
  <si>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</si>
  <si>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</si>
  <si>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</si>
  <si>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</si>
  <si>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</si>
  <si>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</si>
  <si>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</si>
  <si>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</si>
  <si>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</si>
  <si>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</si>
  <si>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</si>
  <si>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</si>
  <si>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</si>
  <si>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</si>
  <si>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</si>
  <si>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</si>
  <si>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</si>
  <si>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</si>
  <si>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</si>
  <si>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</si>
  <si>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</si>
  <si>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</si>
  <si>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</si>
  <si>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</si>
  <si>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</si>
  <si>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</si>
  <si>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</si>
  <si>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</si>
  <si>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</si>
  <si>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</si>
  <si>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</si>
  <si>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</si>
  <si>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</si>
  <si>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</si>
  <si>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</si>
  <si>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</si>
  <si>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</si>
  <si>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</si>
  <si>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</si>
  <si>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</si>
  <si>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</si>
  <si>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</si>
  <si>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</si>
  <si>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</si>
  <si>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</si>
  <si>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</si>
  <si>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</si>
  <si>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</si>
  <si>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</si>
  <si>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</si>
  <si>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</si>
  <si>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</si>
  <si>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</si>
  <si>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</si>
  <si>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</si>
  <si>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</si>
  <si>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</si>
  <si>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</si>
  <si>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</si>
  <si>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</si>
  <si>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</si>
  <si>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</si>
  <si>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</si>
  <si>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</si>
  <si>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</si>
  <si>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</si>
  <si>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</si>
  <si>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</si>
  <si>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</si>
  <si>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</si>
  <si>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</si>
  <si>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</si>
  <si>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</si>
  <si>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</si>
  <si>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</si>
  <si>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</si>
  <si>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</si>
  <si>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</si>
  <si>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</si>
  <si>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</si>
  <si>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</si>
  <si>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</si>
  <si>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</si>
  <si>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</si>
  <si>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</si>
  <si>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</si>
  <si>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</si>
  <si>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</si>
  <si>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</si>
  <si>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</si>
  <si>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</si>
  <si>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</si>
  <si>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</si>
  <si>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</si>
  <si>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</si>
  <si>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</si>
  <si>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</si>
  <si>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</si>
  <si>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</si>
  <si>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</si>
  <si>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</si>
  <si>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</si>
  <si>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</si>
  <si>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</si>
  <si>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</si>
  <si>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</si>
  <si>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</si>
  <si>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</si>
  <si>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</si>
  <si>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</si>
  <si>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</si>
  <si>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</si>
  <si>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</si>
  <si>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</si>
  <si>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</si>
  <si>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</si>
  <si>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</si>
  <si>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</si>
  <si>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</si>
  <si>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</si>
  <si>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</si>
  <si>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</si>
  <si>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</si>
  <si>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</si>
  <si>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</si>
  <si>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</si>
  <si>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</si>
  <si>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</si>
  <si>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</si>
  <si>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</si>
  <si>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</si>
  <si>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</si>
  <si>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</si>
  <si>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</si>
  <si>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</si>
  <si>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</si>
  <si>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</si>
  <si>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</si>
  <si>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</si>
  <si>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</si>
  <si>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</si>
  <si>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</si>
  <si>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</si>
  <si>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</si>
  <si>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</si>
  <si>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</si>
  <si>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</si>
  <si>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</si>
  <si>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</si>
  <si>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</si>
  <si>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</si>
  <si>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</si>
  <si>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</si>
  <si>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</si>
  <si>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</si>
  <si>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</si>
  <si>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</si>
  <si>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</si>
  <si>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</si>
  <si>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</si>
  <si>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</si>
  <si>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</si>
  <si>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</si>
  <si>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</si>
  <si>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</si>
  <si>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</si>
  <si>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</si>
  <si>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</si>
  <si>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</si>
  <si>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</si>
  <si>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</si>
  <si>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</si>
  <si>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</si>
  <si>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</si>
  <si>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</si>
  <si>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</si>
  <si>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</si>
  <si>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</si>
  <si>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</si>
  <si>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</si>
  <si>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</si>
  <si>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</si>
  <si>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</si>
  <si>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</si>
  <si>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</si>
  <si>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</si>
  <si>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</si>
  <si>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</si>
  <si>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</si>
  <si>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</si>
  <si>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</si>
  <si>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</si>
  <si>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</si>
  <si>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</si>
  <si>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</si>
  <si>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</si>
  <si>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</si>
  <si>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</si>
  <si>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</si>
  <si>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</si>
  <si>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</si>
  <si>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</si>
  <si>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</si>
  <si>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</si>
  <si>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</si>
  <si>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</si>
  <si>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</si>
  <si>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</si>
  <si>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</si>
  <si>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</si>
  <si>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</si>
  <si>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</si>
  <si>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</si>
  <si>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</si>
  <si>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</si>
  <si>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</si>
  <si>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</si>
  <si>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</si>
  <si>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</si>
  <si>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</si>
  <si>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</si>
  <si>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</si>
  <si>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</si>
  <si>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</si>
  <si>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</si>
  <si>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</si>
  <si>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</si>
  <si>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</si>
  <si>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</si>
  <si>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</si>
  <si>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</si>
  <si>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</si>
  <si>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</si>
  <si>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</si>
  <si>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</si>
  <si>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</si>
  <si>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</si>
  <si>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</si>
  <si>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</si>
  <si>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</si>
  <si>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</si>
  <si>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</si>
  <si>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</si>
  <si>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</si>
  <si>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</si>
  <si>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</si>
  <si>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</si>
  <si>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</si>
  <si>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</si>
  <si>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</si>
  <si>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</si>
  <si>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</si>
  <si>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</si>
  <si>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</si>
  <si>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</si>
  <si>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</si>
  <si>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</si>
  <si>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</si>
  <si>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</si>
  <si>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</si>
  <si>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</si>
  <si>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</si>
  <si>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</si>
  <si>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</si>
  <si>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</si>
  <si>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</si>
  <si>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</si>
  <si>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</si>
  <si>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</si>
  <si>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</si>
  <si>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</si>
  <si>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</si>
  <si>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</si>
  <si>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</si>
  <si>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</si>
  <si>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</si>
  <si>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</si>
  <si>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</si>
  <si>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</si>
  <si>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</si>
  <si>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</si>
  <si>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</si>
  <si>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</si>
  <si>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</si>
  <si>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</si>
  <si>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</si>
  <si>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</si>
  <si>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</si>
  <si>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</si>
  <si>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</si>
  <si>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</si>
  <si>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</si>
  <si>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</si>
  <si>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</si>
  <si>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</si>
  <si>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</si>
  <si>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</si>
  <si>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</si>
  <si>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</si>
  <si>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</si>
  <si>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</si>
  <si>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</si>
  <si>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</si>
  <si>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</si>
  <si>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</si>
  <si>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</si>
  <si>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</si>
  <si>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</si>
  <si>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</si>
  <si>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</si>
  <si>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</si>
  <si>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</si>
  <si>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</si>
  <si>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</si>
  <si>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</si>
  <si>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</si>
  <si>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</si>
  <si>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</si>
  <si>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</si>
  <si>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</si>
  <si>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</si>
  <si>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</si>
  <si>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</si>
  <si>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</si>
  <si>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</si>
  <si>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</si>
  <si>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</si>
  <si>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</si>
  <si>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</si>
  <si>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</si>
  <si>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</si>
  <si>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</si>
  <si>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</si>
  <si>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</si>
  <si>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</si>
  <si>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</si>
  <si>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</si>
  <si>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</si>
  <si>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</si>
  <si>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</si>
  <si>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</si>
  <si>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</si>
  <si>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</si>
  <si>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</si>
  <si>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</si>
  <si>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</si>
  <si>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</si>
  <si>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</si>
  <si>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</si>
  <si>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</si>
  <si>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</si>
  <si>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</si>
  <si>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</si>
  <si>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</si>
  <si>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</si>
  <si>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</si>
  <si>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</si>
  <si>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</si>
  <si>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</si>
  <si>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</si>
  <si>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</si>
  <si>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</si>
  <si>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</si>
  <si>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</si>
  <si>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</si>
  <si>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</si>
  <si>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</si>
  <si>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</si>
  <si>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</si>
  <si>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</si>
  <si>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</si>
  <si>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</si>
  <si>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</si>
  <si>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</si>
  <si>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</si>
  <si>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</si>
  <si>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</si>
  <si>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</si>
  <si>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</si>
  <si>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</si>
  <si>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</si>
  <si>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</si>
  <si>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</si>
  <si>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</si>
  <si>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</si>
  <si>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</si>
  <si>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</si>
  <si>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</si>
  <si>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</si>
  <si>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</si>
  <si>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</si>
  <si>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</si>
  <si>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</si>
  <si>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</si>
  <si>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</si>
  <si>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</si>
  <si>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</si>
  <si>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</si>
  <si>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</si>
  <si>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</si>
  <si>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</si>
  <si>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</si>
  <si>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</si>
  <si>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</si>
  <si>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</si>
  <si>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</si>
  <si>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</si>
  <si>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</si>
  <si>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</si>
  <si>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</si>
  <si>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</si>
  <si>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</si>
  <si>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</si>
  <si>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</si>
  <si>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</si>
  <si>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</si>
  <si>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</si>
  <si>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</si>
  <si>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</si>
  <si>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</si>
  <si>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</si>
  <si>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</si>
  <si>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</si>
  <si>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</si>
  <si>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</si>
  <si>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</si>
  <si>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</si>
  <si>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</si>
  <si>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</si>
  <si>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</si>
  <si>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</si>
  <si>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</si>
  <si>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</si>
  <si>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</si>
  <si>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</si>
  <si>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</si>
  <si>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</si>
  <si>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</si>
  <si>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</si>
  <si>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</si>
  <si>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</si>
  <si>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</si>
  <si>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</si>
  <si>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</si>
  <si>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</si>
  <si>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</si>
  <si>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</si>
  <si>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</si>
  <si>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</si>
  <si>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</si>
  <si>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</si>
  <si>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</si>
  <si>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</si>
  <si>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</si>
  <si>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</si>
  <si>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</si>
  <si>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</si>
  <si>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</si>
  <si>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</si>
  <si>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</si>
  <si>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</si>
  <si>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</si>
  <si>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</si>
  <si>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</si>
  <si>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</si>
  <si>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</si>
  <si>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</si>
  <si>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</si>
  <si>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</si>
  <si>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</si>
  <si>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</si>
  <si>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</si>
  <si>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</si>
  <si>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</si>
  <si>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</si>
  <si>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</si>
  <si>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</si>
  <si>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</si>
  <si>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</si>
  <si>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</si>
  <si>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</si>
  <si>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</si>
  <si>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</si>
  <si>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</si>
  <si>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</si>
  <si>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</si>
  <si>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</si>
  <si>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</si>
  <si>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</si>
  <si>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</si>
  <si>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</si>
  <si>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</si>
  <si>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</si>
  <si>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</si>
  <si>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</si>
  <si>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</si>
  <si>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</si>
  <si>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</si>
  <si>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</si>
  <si>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</si>
  <si>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</si>
  <si>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</si>
  <si>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</si>
  <si>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</si>
  <si>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</si>
  <si>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</si>
  <si>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</si>
  <si>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</si>
  <si>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</si>
  <si>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</si>
  <si>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</si>
  <si>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</si>
  <si>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</si>
  <si>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</si>
  <si>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</si>
  <si>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</si>
  <si>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</si>
  <si>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</si>
  <si>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</si>
  <si>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</si>
  <si>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</si>
  <si>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</si>
  <si>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</si>
  <si>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</si>
  <si>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</si>
  <si>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</si>
  <si>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</si>
  <si>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</si>
  <si>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</si>
  <si>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</si>
  <si>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</si>
  <si>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</si>
  <si>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</si>
  <si>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</si>
  <si>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</si>
  <si>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</si>
  <si>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</si>
  <si>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</si>
  <si>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</si>
  <si>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</si>
  <si>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</si>
  <si>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</si>
  <si>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</si>
  <si>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</si>
  <si>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</si>
  <si>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</si>
  <si>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</si>
  <si>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</si>
  <si>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</si>
  <si>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</si>
  <si>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</si>
  <si>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</si>
  <si>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</si>
  <si>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</si>
  <si>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</si>
  <si>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</si>
  <si>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</si>
  <si>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</si>
  <si>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</si>
  <si>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</si>
  <si>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</si>
  <si>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</si>
  <si>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</si>
  <si>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</si>
  <si>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</si>
  <si>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</si>
  <si>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</si>
  <si>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</si>
  <si>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</si>
  <si>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</si>
  <si>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</si>
  <si>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</si>
  <si>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</si>
  <si>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</si>
  <si>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</si>
  <si>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</si>
  <si>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</si>
  <si>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</si>
  <si>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</si>
  <si>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</si>
  <si>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</si>
  <si>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</si>
  <si>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</si>
  <si>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</si>
  <si>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</si>
  <si>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</si>
  <si>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</si>
  <si>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</si>
  <si>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</si>
  <si>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</si>
  <si>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</si>
  <si>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</si>
  <si>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</si>
  <si>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</si>
  <si>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</si>
  <si>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</si>
  <si>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</si>
  <si>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</si>
  <si>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</si>
  <si>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</si>
  <si>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</si>
  <si>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</si>
  <si>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</si>
  <si>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</si>
  <si>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</si>
  <si>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</si>
  <si>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</si>
  <si>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</si>
  <si>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</si>
  <si>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</si>
  <si>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</si>
  <si>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</si>
  <si>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</si>
  <si>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</si>
  <si>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</si>
  <si>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</si>
  <si>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</si>
  <si>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</si>
  <si>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</si>
  <si>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</si>
  <si>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</si>
  <si>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</si>
  <si>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</si>
  <si>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</si>
  <si>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</si>
  <si>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</si>
  <si>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</si>
  <si>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</si>
  <si>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</si>
  <si>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</si>
  <si>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</si>
  <si>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</si>
  <si>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</si>
  <si>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</si>
  <si>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</si>
  <si>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</si>
  <si>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</si>
  <si>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</si>
  <si>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</si>
  <si>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</si>
  <si>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</si>
  <si>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</si>
  <si>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</si>
  <si>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</si>
  <si>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</si>
  <si>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</si>
  <si>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</si>
  <si>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</si>
  <si>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</si>
  <si>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</si>
  <si>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</si>
  <si>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</si>
  <si>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</si>
  <si>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</si>
  <si>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</si>
  <si>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</si>
  <si>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</si>
  <si>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</si>
  <si>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</si>
  <si>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</si>
  <si>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</si>
  <si>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</si>
  <si>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</si>
  <si>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</si>
  <si>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</si>
  <si>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</si>
  <si>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</si>
  <si>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</si>
  <si>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</si>
  <si>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</si>
  <si>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</si>
  <si>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</si>
  <si>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</si>
  <si>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</si>
  <si>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</si>
  <si>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</si>
  <si>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</si>
  <si>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</si>
  <si>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</si>
  <si>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</si>
  <si>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</si>
  <si>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</si>
  <si>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</si>
  <si>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</si>
  <si>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</si>
  <si>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</si>
  <si>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</si>
  <si>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</si>
  <si>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</si>
  <si>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</si>
  <si>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</si>
  <si>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</si>
  <si>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</si>
  <si>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</si>
  <si>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</si>
  <si>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</si>
  <si>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</si>
  <si>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</si>
  <si>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</si>
  <si>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</si>
  <si>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</si>
  <si>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</si>
  <si>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</si>
  <si>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</si>
  <si>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</si>
  <si>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</si>
  <si>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</si>
  <si>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</si>
  <si>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</si>
  <si>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</si>
  <si>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</si>
  <si>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</si>
  <si>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</si>
  <si>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</si>
  <si>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</si>
  <si>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</si>
  <si>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</si>
  <si>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</si>
  <si>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</si>
  <si>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</si>
  <si>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</si>
  <si>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</si>
  <si>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</si>
  <si>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</si>
  <si>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</si>
  <si>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</si>
  <si>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</si>
  <si>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</si>
  <si>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</si>
  <si>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</si>
  <si>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</si>
  <si>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</si>
  <si>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</si>
  <si>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</si>
  <si>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</si>
  <si>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</si>
  <si>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</si>
  <si>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</si>
  <si>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</si>
  <si>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</si>
  <si>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</si>
  <si>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</si>
  <si>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</si>
  <si>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</si>
  <si>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</si>
  <si>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</si>
  <si>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</si>
  <si>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</si>
  <si>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</si>
  <si>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</si>
  <si>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</si>
  <si>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</si>
  <si>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</si>
  <si>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</si>
  <si>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</si>
  <si>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</si>
  <si>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</si>
  <si>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</si>
  <si>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</si>
  <si>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</si>
  <si>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</si>
  <si>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</si>
  <si>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</si>
  <si>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</si>
  <si>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</si>
  <si>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</si>
  <si>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</si>
  <si>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</si>
  <si>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</si>
  <si>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</si>
  <si>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</si>
  <si>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</si>
  <si>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</si>
  <si>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</si>
  <si>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</si>
  <si>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</si>
  <si>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</si>
  <si>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</si>
  <si>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</si>
  <si>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</si>
  <si>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</si>
  <si>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</si>
  <si>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</si>
  <si>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</si>
  <si>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</si>
  <si>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</si>
  <si>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</si>
  <si>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</si>
  <si>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</si>
  <si>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</si>
  <si>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</si>
  <si>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</si>
  <si>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</si>
  <si>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</si>
  <si>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</si>
  <si>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</si>
  <si>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</si>
  <si>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</si>
  <si>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</si>
  <si>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</si>
  <si>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</si>
  <si>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</si>
  <si>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</si>
  <si>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</si>
  <si>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</si>
  <si>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</si>
  <si>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</si>
  <si>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</si>
  <si>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</si>
  <si>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</si>
  <si>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</si>
  <si>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</si>
  <si>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</si>
  <si>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</si>
  <si>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</si>
  <si>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</si>
  <si>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</si>
  <si>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</si>
  <si>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</si>
  <si>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</si>
  <si>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</si>
  <si>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</si>
  <si>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</si>
  <si>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</si>
  <si>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</si>
  <si>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</si>
  <si>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</si>
  <si>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</si>
  <si>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</si>
  <si>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</si>
  <si>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</si>
  <si>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</si>
  <si>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</si>
  <si>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</si>
  <si>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</si>
  <si>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</si>
  <si>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</si>
  <si>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</si>
  <si>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</si>
  <si>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</si>
  <si>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</si>
  <si>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</si>
  <si>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</si>
  <si>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</si>
  <si>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</si>
  <si>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</si>
  <si>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</si>
  <si>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</si>
  <si>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</si>
  <si>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</si>
  <si>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</si>
  <si>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</si>
  <si>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</si>
  <si>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</si>
  <si>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</si>
  <si>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</si>
  <si>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</si>
  <si>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</si>
  <si>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</si>
  <si>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</si>
  <si>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</si>
  <si>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</si>
  <si>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</si>
  <si>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</si>
  <si>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</si>
  <si>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</si>
  <si>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</si>
  <si>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</si>
  <si>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</si>
  <si>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</si>
  <si>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</si>
  <si>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</si>
  <si>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</si>
  <si>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</si>
  <si>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</si>
  <si>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</si>
  <si>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</si>
  <si>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</si>
  <si>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</si>
  <si>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</si>
  <si>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</si>
  <si>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</si>
  <si>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</si>
  <si>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</si>
  <si>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</si>
  <si>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</si>
  <si>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</si>
  <si>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</si>
  <si>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</si>
  <si>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</si>
  <si>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</si>
  <si>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</si>
  <si>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</si>
  <si>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</si>
  <si>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</si>
  <si>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</si>
  <si>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</si>
  <si>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</si>
  <si>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</si>
  <si>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</si>
  <si>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</si>
  <si>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</si>
  <si>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</si>
  <si>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</si>
  <si>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</si>
  <si>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</si>
  <si>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</si>
  <si>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</si>
  <si>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</si>
  <si>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</si>
  <si>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</si>
  <si>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</si>
  <si>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</si>
  <si>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</si>
  <si>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</si>
  <si>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</si>
  <si>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</si>
  <si>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</si>
  <si>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</si>
  <si>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</si>
  <si>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</si>
  <si>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</si>
  <si>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</si>
  <si>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</si>
  <si>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</si>
  <si>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</si>
  <si>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</si>
  <si>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</si>
  <si>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</si>
  <si>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</si>
  <si>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</si>
  <si>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</si>
  <si>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</si>
  <si>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</si>
  <si>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</si>
  <si>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</si>
  <si>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</si>
  <si>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</si>
  <si>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</si>
  <si>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</si>
  <si>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</si>
  <si>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</si>
  <si>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</si>
  <si>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</si>
  <si>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</si>
  <si>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</si>
  <si>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</si>
  <si>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</si>
  <si>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</si>
  <si>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</si>
  <si>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</si>
  <si>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</si>
  <si>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</si>
  <si>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</si>
  <si>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</si>
  <si>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</si>
  <si>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</si>
  <si>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</si>
  <si>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</si>
  <si>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</si>
  <si>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</si>
  <si>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</si>
  <si>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</si>
  <si>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</si>
  <si>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</si>
  <si>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</si>
  <si>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</si>
  <si>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</si>
  <si>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</si>
  <si>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</si>
  <si>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</si>
  <si>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</si>
  <si>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</si>
  <si>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</si>
  <si>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</si>
  <si>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</si>
  <si>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</si>
  <si>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</si>
  <si>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</si>
  <si>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</si>
  <si>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</si>
  <si>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</si>
  <si>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</si>
  <si>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</si>
  <si>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</si>
  <si>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</si>
  <si>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</si>
  <si>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</si>
  <si>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</si>
  <si>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</si>
  <si>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</si>
  <si>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</si>
  <si>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</si>
  <si>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</si>
  <si>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</si>
  <si>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</si>
  <si>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</si>
  <si>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</si>
  <si>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</si>
  <si>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</si>
  <si>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</si>
  <si>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</si>
  <si>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</si>
  <si>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</si>
  <si>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</si>
  <si>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</si>
  <si>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</si>
  <si>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</si>
  <si>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</si>
  <si>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</si>
  <si>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</si>
  <si>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</si>
  <si>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</si>
  <si>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</si>
  <si>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</si>
  <si>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</si>
  <si>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</si>
  <si>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</si>
  <si>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</si>
  <si>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</si>
  <si>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</si>
  <si>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</si>
  <si>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</si>
  <si>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</si>
  <si>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</si>
  <si>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</si>
  <si>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</si>
  <si>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</si>
  <si>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</si>
  <si>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</si>
  <si>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</si>
  <si>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</si>
  <si>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</si>
  <si>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</si>
  <si>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</si>
  <si>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</si>
  <si>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</si>
  <si>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</si>
  <si>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</si>
  <si>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</si>
  <si>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</si>
  <si>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</si>
  <si>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</si>
  <si>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</si>
  <si>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</si>
  <si>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</si>
  <si>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</si>
  <si>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</si>
  <si>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</si>
  <si>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</si>
  <si>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</si>
  <si>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</si>
  <si>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</si>
  <si>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</si>
  <si>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</si>
  <si>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</si>
  <si>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</si>
  <si>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</si>
  <si>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</si>
  <si>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</si>
  <si>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</si>
  <si>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</si>
  <si>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</si>
  <si>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</si>
  <si>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</si>
  <si>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</si>
  <si>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</si>
  <si>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</si>
  <si>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</si>
  <si>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</si>
  <si>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</si>
  <si>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</si>
  <si>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</si>
  <si>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</si>
  <si>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</si>
  <si>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</si>
  <si>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</si>
  <si>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</si>
  <si>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</si>
  <si>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</si>
  <si>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</si>
  <si>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</si>
  <si>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</si>
  <si>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</si>
  <si>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</si>
  <si>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</si>
  <si>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</si>
  <si>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</si>
  <si>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</si>
  <si>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</si>
  <si>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</si>
  <si>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</si>
  <si>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</si>
  <si>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</si>
  <si>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</si>
  <si>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</si>
  <si>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</si>
  <si>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</si>
  <si>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</si>
  <si>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</si>
  <si>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</si>
  <si>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</si>
  <si>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</si>
  <si>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</si>
  <si>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</si>
  <si>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</si>
  <si>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</si>
  <si>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</si>
  <si>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</si>
  <si>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</si>
  <si>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</si>
  <si>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</si>
  <si>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</si>
  <si>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</si>
  <si>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</si>
  <si>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</si>
  <si>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</si>
  <si>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</si>
  <si>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</si>
  <si>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</si>
  <si>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</si>
  <si>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</si>
  <si>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</si>
  <si>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</si>
  <si>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</si>
  <si>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</si>
  <si>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</si>
  <si>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</si>
  <si>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</si>
  <si>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</si>
  <si>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</si>
  <si>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</si>
  <si>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</si>
  <si>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</si>
  <si>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</si>
  <si>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</si>
  <si>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</si>
  <si>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</si>
  <si>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</si>
  <si>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</si>
  <si>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</si>
  <si>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</si>
  <si>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</si>
  <si>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</si>
  <si>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</si>
  <si>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</si>
  <si>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</si>
  <si>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</si>
  <si>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</si>
  <si>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</si>
  <si>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</si>
  <si>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</si>
  <si>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</si>
  <si>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</si>
  <si>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</si>
  <si>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</si>
  <si>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</si>
  <si>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</si>
  <si>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</si>
  <si>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</si>
  <si>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</si>
  <si>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</si>
  <si>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</si>
  <si>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</si>
  <si>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</si>
  <si>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</si>
  <si>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</si>
  <si>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</si>
  <si>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</si>
  <si>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</si>
  <si>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</si>
  <si>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</si>
  <si>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</si>
  <si>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</si>
  <si>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</si>
  <si>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</si>
  <si>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</si>
  <si>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</si>
  <si>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</si>
  <si>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</si>
  <si>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</si>
  <si>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</si>
  <si>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</si>
  <si>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</si>
  <si>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</si>
  <si>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</si>
  <si>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</si>
  <si>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</si>
  <si>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</si>
  <si>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</si>
  <si>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</si>
  <si>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</si>
  <si>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</si>
  <si>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</si>
  <si>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</si>
  <si>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</si>
  <si>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</si>
  <si>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</si>
  <si>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</si>
  <si>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</si>
  <si>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</si>
  <si>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</si>
  <si>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</si>
  <si>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</si>
  <si>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</si>
  <si>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</si>
  <si>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</si>
  <si>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</si>
  <si>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</si>
  <si>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</si>
  <si>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</si>
  <si>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</si>
  <si>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</si>
  <si>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</si>
  <si>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</si>
  <si>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</si>
  <si>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</si>
  <si>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</si>
  <si>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</si>
  <si>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</si>
  <si>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</si>
  <si>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</si>
  <si>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</si>
  <si>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</si>
  <si>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</si>
  <si>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</si>
  <si>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</si>
  <si>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</si>
  <si>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</si>
  <si>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</si>
  <si>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</si>
  <si>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</si>
  <si>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</si>
  <si>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</si>
  <si>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</si>
  <si>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</si>
  <si>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</si>
  <si>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</si>
  <si>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</si>
  <si>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</si>
  <si>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</si>
  <si>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</si>
  <si>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</si>
  <si>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</si>
  <si>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</si>
  <si>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</si>
  <si>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</si>
  <si>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</si>
  <si>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</si>
  <si>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</si>
  <si>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</si>
  <si>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</si>
  <si>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</si>
  <si>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</si>
  <si>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</si>
  <si>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</si>
  <si>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</si>
  <si>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</si>
  <si>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</si>
  <si>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</si>
  <si>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</si>
  <si>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</si>
  <si>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</si>
  <si>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</si>
  <si>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</si>
  <si>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</si>
  <si>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</si>
  <si>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</si>
  <si>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</si>
  <si>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</si>
  <si>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</si>
  <si>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</si>
  <si>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</si>
  <si>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</si>
  <si>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</si>
  <si>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</si>
  <si>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</si>
  <si>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</si>
  <si>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</si>
  <si>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</si>
  <si>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</si>
  <si>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</si>
  <si>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</si>
  <si>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</si>
  <si>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</si>
  <si>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</si>
  <si>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</si>
  <si>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</si>
  <si>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</si>
  <si>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</si>
  <si>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</si>
  <si>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</si>
  <si>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</si>
  <si>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</si>
  <si>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</si>
  <si>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</si>
  <si>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</si>
  <si>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</si>
  <si>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</si>
  <si>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</si>
  <si>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</si>
  <si>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</si>
  <si>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</si>
  <si>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</si>
  <si>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</si>
  <si>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</si>
  <si>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</si>
  <si>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</si>
  <si>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</si>
  <si>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</si>
  <si>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</si>
  <si>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</si>
  <si>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</si>
  <si>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</si>
  <si>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</si>
  <si>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</si>
  <si>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</si>
  <si>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</si>
  <si>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</si>
  <si>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</si>
  <si>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</si>
  <si>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</si>
  <si>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</si>
  <si>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</si>
  <si>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</si>
  <si>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</si>
  <si>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</si>
  <si>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</si>
  <si>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</si>
  <si>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</si>
  <si>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</si>
  <si>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</si>
  <si>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</si>
  <si>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</si>
  <si>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</si>
  <si>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</si>
  <si>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</si>
  <si>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</si>
  <si>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</si>
  <si>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</si>
  <si>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</si>
  <si>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</si>
  <si>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</si>
  <si>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</si>
  <si>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</si>
  <si>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</si>
  <si>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</si>
  <si>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</si>
  <si>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</si>
  <si>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</si>
  <si>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</si>
  <si>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</si>
  <si>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</si>
  <si>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</si>
  <si>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</si>
  <si>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</si>
  <si>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</si>
  <si>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</si>
  <si>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</si>
  <si>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</si>
  <si>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</si>
  <si>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</si>
  <si>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</si>
  <si>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</si>
  <si>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</si>
  <si>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</si>
  <si>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</si>
  <si>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</si>
  <si>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</si>
  <si>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</si>
  <si>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</si>
  <si>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</si>
  <si>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</si>
  <si>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</si>
  <si>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</si>
  <si>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</si>
  <si>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</si>
  <si>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</si>
  <si>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</si>
  <si>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</si>
  <si>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</si>
  <si>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</si>
  <si>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</si>
  <si>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</si>
  <si>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</si>
  <si>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</si>
  <si>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</si>
  <si>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</si>
  <si>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</si>
  <si>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</si>
  <si>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</si>
  <si>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</si>
  <si>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</si>
  <si>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</si>
  <si>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</si>
  <si>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</si>
  <si>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</si>
  <si>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</si>
  <si>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</si>
  <si>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</si>
  <si>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</si>
  <si>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</si>
  <si>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</si>
  <si>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</si>
  <si>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</si>
  <si>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</si>
  <si>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</si>
  <si>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</si>
  <si>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</si>
  <si>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</si>
  <si>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</si>
  <si>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</si>
  <si>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</si>
  <si>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</si>
  <si>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</si>
  <si>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</si>
  <si>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</si>
  <si>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</si>
  <si>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</si>
  <si>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</si>
  <si>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</si>
  <si>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</si>
  <si>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</si>
  <si>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</si>
  <si>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</si>
  <si>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</si>
  <si>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</si>
  <si>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</si>
  <si>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</si>
  <si>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</si>
  <si>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</si>
  <si>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</si>
  <si>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</si>
  <si>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</si>
  <si>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</si>
  <si>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</si>
  <si>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</si>
  <si>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</si>
  <si>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</si>
  <si>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</si>
  <si>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</si>
  <si>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</si>
  <si>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</si>
  <si>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</si>
  <si>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</si>
  <si>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</si>
  <si>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</si>
  <si>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</si>
  <si>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</si>
  <si>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</si>
  <si>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</si>
  <si>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</si>
  <si>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</si>
  <si>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</si>
  <si>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</si>
  <si>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</si>
  <si>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</si>
  <si>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</si>
  <si>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</si>
  <si>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</si>
  <si>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</si>
  <si>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</si>
  <si>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</si>
  <si>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</si>
  <si>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</si>
  <si>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</si>
  <si>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</si>
  <si>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</si>
  <si>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</si>
  <si>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</si>
  <si>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</si>
  <si>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</si>
  <si>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</si>
  <si>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</si>
  <si>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</si>
  <si>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</si>
  <si>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</si>
  <si>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</si>
  <si>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</si>
  <si>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</si>
  <si>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</si>
  <si>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</si>
  <si>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</si>
  <si>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</si>
  <si>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</si>
  <si>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</si>
  <si>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</si>
  <si>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</si>
  <si>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</si>
  <si>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</si>
  <si>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</si>
  <si>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</si>
  <si>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</si>
  <si>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</si>
  <si>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</si>
  <si>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</si>
  <si>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</si>
  <si>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</si>
  <si>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</si>
  <si>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</si>
  <si>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</si>
  <si>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</si>
  <si>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</si>
  <si>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</si>
  <si>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</si>
  <si>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</si>
  <si>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</si>
  <si>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</si>
  <si>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</si>
  <si>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</si>
  <si>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</si>
  <si>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</si>
  <si>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</si>
  <si>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</si>
  <si>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</si>
  <si>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</si>
  <si>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</si>
  <si>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</si>
  <si>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</si>
  <si>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</si>
  <si>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</si>
  <si>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</si>
  <si>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</si>
  <si>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</si>
  <si>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</si>
  <si>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</si>
  <si>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</si>
  <si>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</si>
  <si>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</si>
  <si>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</si>
  <si>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</si>
  <si>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</si>
  <si>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</si>
  <si>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</si>
  <si>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</si>
  <si>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</si>
  <si>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</si>
  <si>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</si>
  <si>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</si>
  <si>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</si>
  <si>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</si>
  <si>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</si>
  <si>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</si>
  <si>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</si>
  <si>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</si>
  <si>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</si>
  <si>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</si>
  <si>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</si>
  <si>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</si>
  <si>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</si>
  <si>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</si>
  <si>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</si>
  <si>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</si>
  <si>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</si>
  <si>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</si>
  <si>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</si>
  <si>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</si>
  <si>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</si>
  <si>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</si>
  <si>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</si>
  <si>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</si>
  <si>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</si>
  <si>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</si>
  <si>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</si>
  <si>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</si>
  <si>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</si>
  <si>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</si>
  <si>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</si>
  <si>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</si>
  <si>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</si>
  <si>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</si>
  <si>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</si>
  <si>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</si>
  <si>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</si>
  <si>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</si>
  <si>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</si>
  <si>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</si>
  <si>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</si>
  <si>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</si>
  <si>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</si>
  <si>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</si>
  <si>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</si>
  <si>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</si>
  <si>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</si>
  <si>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</si>
  <si>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</si>
  <si>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</si>
  <si>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</si>
  <si>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</si>
  <si>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</si>
  <si>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</si>
  <si>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</si>
  <si>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</si>
  <si>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</si>
  <si>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</si>
  <si>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</si>
  <si>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</si>
  <si>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</si>
  <si>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</si>
  <si>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</si>
  <si>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</si>
  <si>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</si>
  <si>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</si>
  <si>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</si>
  <si>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</si>
  <si>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</si>
  <si>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</si>
  <si>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</si>
  <si>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</si>
  <si>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</si>
  <si>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</si>
  <si>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</si>
  <si>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</si>
  <si>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</si>
  <si>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</si>
  <si>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</si>
  <si>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</si>
  <si>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</si>
  <si>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</si>
  <si>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</si>
  <si>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</si>
  <si>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</si>
  <si>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</si>
  <si>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</si>
  <si>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</si>
  <si>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</si>
  <si>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</si>
  <si>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</si>
  <si>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</si>
  <si>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</si>
  <si>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</si>
  <si>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</si>
  <si>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</si>
  <si>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</si>
  <si>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</si>
  <si>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</si>
  <si>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</si>
  <si>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</si>
  <si>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</si>
  <si>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</si>
  <si>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</si>
  <si>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</si>
  <si>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</si>
  <si>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</si>
  <si>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</si>
  <si>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</si>
  <si>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</si>
  <si>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</si>
  <si>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</si>
  <si>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</si>
  <si>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</si>
  <si>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</si>
  <si>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</si>
  <si>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</si>
  <si>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</si>
  <si>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</si>
  <si>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</si>
  <si>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</si>
  <si>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</si>
  <si>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</si>
  <si>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</si>
  <si>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</si>
  <si>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</si>
  <si>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</si>
  <si>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</si>
  <si>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</si>
  <si>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</si>
  <si>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</si>
  <si>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</si>
  <si>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</si>
  <si>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</si>
  <si>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</si>
  <si>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</si>
  <si>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</si>
  <si>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</si>
  <si>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</si>
  <si>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</si>
  <si>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</si>
  <si>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</si>
  <si>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</si>
  <si>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</si>
  <si>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</si>
  <si>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</si>
  <si>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</si>
  <si>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</si>
  <si>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</si>
  <si>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</si>
  <si>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</si>
  <si>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</si>
  <si>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</si>
  <si>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</si>
  <si>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</si>
  <si>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</si>
  <si>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</si>
  <si>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</si>
  <si>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</si>
  <si>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</si>
  <si>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</si>
  <si>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</si>
  <si>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</si>
  <si>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</si>
  <si>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</si>
  <si>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</si>
  <si>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</si>
  <si>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</si>
  <si>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</si>
  <si>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</si>
  <si>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</si>
  <si>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</si>
  <si>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</si>
  <si>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</si>
  <si>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</si>
  <si>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</si>
  <si>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</si>
  <si>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</si>
  <si>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</si>
  <si>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</si>
  <si>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</si>
  <si>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</si>
  <si>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</si>
  <si>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</si>
  <si>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</si>
  <si>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</si>
  <si>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</si>
  <si>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</si>
  <si>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</si>
  <si>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</si>
  <si>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</si>
  <si>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</si>
  <si>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</si>
  <si>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</si>
  <si>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</si>
  <si>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</si>
  <si>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</si>
  <si>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</si>
  <si>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</si>
  <si>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</si>
  <si>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</si>
  <si>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</si>
  <si>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</si>
  <si>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</si>
  <si>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</si>
  <si>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</si>
  <si>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</si>
  <si>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</si>
  <si>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</si>
  <si>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</si>
  <si>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</si>
  <si>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</si>
  <si>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</si>
  <si>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</si>
  <si>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</si>
  <si>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</si>
  <si>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</si>
  <si>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</si>
  <si>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</si>
  <si>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</si>
  <si>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</si>
  <si>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</si>
  <si>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</si>
  <si>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</si>
  <si>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</si>
  <si>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</si>
  <si>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</si>
  <si>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</si>
  <si>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</si>
  <si>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</si>
  <si>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</si>
  <si>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</si>
  <si>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</si>
  <si>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</si>
  <si>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</si>
  <si>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</si>
  <si>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</si>
  <si>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</si>
  <si>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</si>
  <si>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</si>
  <si>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</si>
  <si>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</si>
  <si>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</si>
  <si>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</si>
  <si>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</si>
  <si>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</si>
  <si>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</si>
  <si>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</si>
  <si>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</si>
  <si>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</si>
  <si>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</si>
  <si>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</si>
  <si>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</si>
  <si>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</si>
  <si>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</si>
  <si>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</si>
  <si>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</si>
  <si>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</si>
  <si>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</si>
  <si>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</si>
  <si>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</si>
  <si>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</si>
  <si>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</si>
  <si>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</si>
  <si>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</si>
  <si>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</si>
  <si>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</si>
  <si>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</si>
  <si>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</si>
  <si>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</si>
  <si>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</si>
  <si>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</si>
  <si>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</si>
  <si>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</si>
  <si>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</si>
  <si>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</si>
  <si>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</si>
  <si>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</si>
  <si>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</si>
  <si>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</si>
  <si>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</si>
  <si>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</si>
  <si>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</si>
  <si>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</si>
  <si>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</si>
  <si>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</si>
  <si>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</si>
  <si>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</si>
  <si>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</si>
  <si>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</si>
  <si>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</si>
  <si>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</si>
  <si>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</si>
  <si>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</si>
  <si>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</si>
  <si>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</si>
  <si>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</si>
  <si>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</si>
  <si>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</si>
  <si>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</si>
  <si>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</si>
  <si>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</si>
  <si>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</si>
  <si>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</si>
  <si>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</si>
  <si>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</si>
  <si>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</si>
  <si>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</si>
  <si>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</si>
  <si>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</si>
  <si>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</si>
  <si>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</si>
  <si>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</si>
  <si>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</si>
  <si>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</si>
  <si>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</si>
  <si>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</si>
  <si>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</si>
  <si>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</si>
  <si>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</si>
  <si>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</si>
  <si>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</si>
  <si>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</si>
  <si>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</si>
  <si>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</si>
  <si>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</si>
  <si>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</si>
  <si>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</si>
  <si>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</si>
  <si>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</si>
  <si>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</si>
  <si>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</si>
  <si>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</si>
  <si>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</si>
  <si>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</si>
  <si>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</si>
  <si>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</si>
  <si>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</si>
  <si>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</si>
  <si>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</si>
  <si>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</si>
  <si>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</si>
  <si>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</si>
  <si>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</si>
  <si>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</si>
  <si>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</si>
  <si>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</si>
  <si>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</si>
  <si>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</si>
  <si>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</si>
  <si>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</si>
  <si>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</si>
  <si>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</si>
  <si>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</si>
  <si>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</si>
  <si>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</si>
  <si>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</si>
  <si>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</si>
  <si>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</si>
  <si>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</si>
  <si>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</si>
  <si>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</si>
  <si>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</si>
  <si>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</si>
  <si>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</si>
  <si>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</si>
  <si>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</si>
  <si>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</si>
  <si>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</si>
  <si>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</si>
  <si>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</si>
  <si>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</si>
  <si>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</si>
  <si>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</si>
  <si>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</si>
  <si>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</si>
  <si>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</si>
  <si>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</si>
  <si>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</si>
  <si>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</si>
  <si>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</si>
  <si>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</si>
  <si>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</si>
  <si>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</si>
  <si>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</si>
  <si>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</si>
  <si>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</si>
  <si>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</si>
  <si>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</si>
  <si>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</si>
  <si>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</si>
  <si>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</si>
  <si>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</si>
  <si>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</si>
  <si>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</si>
  <si>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</si>
  <si>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</si>
  <si>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</si>
  <si>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</si>
  <si>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</si>
  <si>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</si>
  <si>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</si>
  <si>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</si>
  <si>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</si>
  <si>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</si>
  <si>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</si>
  <si>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</si>
  <si>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</si>
  <si>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</si>
  <si>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</si>
  <si>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</si>
  <si>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</si>
  <si>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</si>
  <si>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</si>
  <si>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</si>
  <si>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</si>
  <si>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</si>
  <si>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</si>
  <si>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</si>
  <si>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</si>
  <si>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</si>
  <si>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</si>
  <si>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</si>
  <si>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</si>
  <si>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</si>
  <si>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</si>
  <si>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</si>
  <si>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</si>
  <si>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</si>
  <si>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</si>
  <si>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</si>
  <si>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</si>
  <si>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</si>
  <si>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</si>
  <si>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</si>
  <si>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</si>
  <si>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</si>
  <si>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</si>
  <si>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</si>
  <si>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</si>
  <si>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</si>
  <si>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</si>
  <si>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</si>
  <si>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</si>
  <si>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</si>
  <si>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</si>
  <si>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</si>
  <si>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</si>
  <si>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</si>
  <si>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</si>
  <si>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</si>
  <si>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</si>
  <si>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</si>
  <si>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</si>
  <si>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</si>
  <si>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</si>
  <si>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</si>
  <si>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</si>
  <si>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</si>
  <si>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</si>
  <si>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</si>
  <si>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</si>
  <si>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</si>
  <si>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</si>
  <si>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</si>
  <si>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</si>
  <si>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</si>
  <si>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</si>
  <si>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</si>
  <si>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</si>
  <si>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</si>
  <si>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</si>
  <si>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</si>
  <si>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</si>
  <si>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</si>
  <si>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</si>
  <si>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</si>
  <si>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</si>
  <si>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</si>
  <si>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</si>
  <si>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</si>
  <si>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</si>
  <si>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</si>
  <si>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</si>
  <si>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</si>
  <si>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</si>
  <si>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</si>
  <si>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</si>
  <si>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</si>
  <si>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</si>
  <si>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</si>
  <si>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</si>
  <si>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</si>
  <si>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</si>
  <si>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</si>
  <si>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</si>
  <si>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</si>
  <si>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</si>
  <si>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</si>
  <si>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</si>
  <si>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</si>
  <si>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</si>
  <si>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</si>
  <si>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</si>
  <si>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</si>
  <si>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</si>
  <si>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</si>
  <si>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</si>
  <si>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</si>
  <si>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</si>
  <si>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</si>
  <si>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</si>
  <si>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</si>
  <si>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</si>
  <si>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</si>
  <si>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</si>
  <si>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</si>
  <si>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</si>
  <si>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</si>
  <si>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</si>
  <si>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</si>
  <si>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</si>
  <si>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</si>
  <si>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</si>
  <si>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</si>
  <si>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</si>
  <si>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</si>
  <si>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</si>
  <si>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</si>
  <si>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</si>
  <si>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</si>
  <si>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</si>
  <si>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</si>
  <si>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</si>
  <si>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</si>
  <si>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</si>
  <si>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</si>
  <si>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</si>
  <si>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</si>
  <si>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</si>
  <si>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</si>
  <si>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</si>
  <si>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</si>
  <si>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</si>
  <si>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</si>
  <si>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</si>
  <si>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</si>
  <si>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</si>
  <si>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</si>
  <si>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</si>
  <si>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</si>
  <si>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</si>
  <si>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</si>
  <si>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</si>
  <si>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</si>
  <si>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</si>
  <si>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</si>
  <si>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</si>
  <si>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</si>
  <si>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</si>
  <si>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</si>
  <si>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</si>
  <si>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</si>
  <si>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</si>
  <si>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</si>
  <si>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</si>
  <si>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</si>
  <si>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</si>
  <si>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</si>
  <si>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</si>
  <si>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</si>
  <si>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</si>
  <si>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</si>
  <si>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</si>
  <si>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</si>
  <si>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</si>
  <si>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</si>
  <si>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</si>
  <si>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</si>
  <si>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</si>
  <si>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</si>
  <si>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</si>
  <si>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</si>
  <si>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</si>
  <si>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</si>
  <si>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</si>
  <si>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</si>
  <si>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</si>
  <si>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</si>
  <si>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</si>
  <si>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</si>
  <si>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</si>
  <si>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</si>
  <si>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</si>
  <si>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</si>
  <si>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</si>
  <si>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</si>
  <si>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</si>
  <si>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</si>
  <si>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</si>
  <si>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</si>
  <si>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</si>
  <si>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</si>
  <si>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</si>
  <si>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</si>
  <si>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</si>
  <si>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</si>
  <si>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</si>
  <si>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</si>
  <si>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</si>
  <si>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</si>
  <si>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</si>
  <si>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</si>
  <si>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</si>
  <si>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</si>
  <si>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</si>
  <si>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</si>
  <si>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</si>
  <si>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</si>
  <si>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</si>
  <si>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</si>
  <si>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</si>
  <si>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</si>
  <si>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</si>
  <si>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</si>
  <si>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</si>
  <si>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</si>
  <si>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</si>
  <si>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</si>
  <si>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</si>
  <si>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</si>
  <si>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</si>
  <si>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</si>
  <si>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</si>
  <si>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</si>
  <si>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</si>
  <si>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</si>
  <si>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</si>
  <si>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</si>
  <si>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</si>
  <si>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</si>
  <si>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</si>
  <si>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</si>
  <si>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</si>
  <si>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</si>
  <si>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</si>
  <si>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</si>
  <si>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</si>
  <si>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</si>
  <si>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</si>
  <si>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</si>
  <si>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</si>
  <si>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</si>
  <si>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</si>
  <si>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</si>
  <si>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</si>
  <si>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</si>
  <si>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</si>
  <si>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</si>
  <si>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</si>
  <si>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</si>
  <si>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</si>
  <si>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</si>
  <si>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</si>
  <si>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</si>
  <si>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</si>
  <si>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</si>
  <si>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</si>
  <si>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</si>
  <si>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</si>
  <si>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</si>
  <si>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</si>
  <si>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</si>
  <si>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</si>
  <si>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</si>
  <si>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</si>
  <si>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</si>
  <si>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</si>
  <si>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</si>
  <si>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</si>
  <si>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</si>
  <si>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</si>
  <si>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</si>
  <si>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</si>
  <si>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</si>
  <si>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</si>
  <si>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</si>
  <si>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</si>
  <si>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</si>
  <si>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</si>
  <si>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</si>
  <si>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</si>
  <si>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</si>
  <si>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</si>
  <si>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</si>
  <si>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</si>
  <si>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</si>
  <si>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</si>
  <si>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</si>
  <si>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</si>
  <si>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</si>
  <si>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</si>
  <si>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</si>
  <si>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</si>
  <si>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</si>
  <si>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</si>
  <si>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</si>
  <si>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</si>
  <si>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</si>
  <si>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</si>
  <si>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</si>
  <si>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</si>
  <si>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</si>
  <si>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</si>
  <si>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</si>
  <si>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</si>
  <si>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</si>
  <si>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</si>
  <si>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</si>
  <si>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</si>
  <si>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</si>
  <si>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</si>
  <si>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</si>
  <si>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</si>
  <si>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</si>
  <si>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</si>
  <si>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</si>
  <si>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</si>
  <si>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</si>
  <si>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</si>
  <si>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</si>
  <si>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</si>
  <si>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</si>
  <si>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</si>
  <si>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</si>
  <si>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</si>
  <si>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</si>
  <si>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</si>
  <si>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</si>
  <si>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</si>
  <si>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</si>
  <si>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</si>
  <si>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</si>
  <si>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</si>
  <si>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</si>
  <si>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</si>
  <si>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</si>
  <si>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</si>
  <si>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</si>
  <si>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</si>
  <si>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</si>
  <si>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</si>
  <si>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</si>
  <si>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</si>
  <si>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</si>
  <si>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</si>
  <si>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</si>
  <si>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</si>
  <si>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</si>
  <si>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</si>
  <si>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</si>
  <si>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</si>
  <si>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</si>
  <si>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</si>
  <si>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</si>
  <si>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</si>
  <si>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</si>
  <si>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</si>
  <si>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</si>
  <si>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</si>
  <si>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</si>
  <si>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</si>
  <si>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</si>
  <si>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</si>
  <si>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</si>
  <si>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</si>
  <si>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</si>
  <si>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</si>
  <si>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</si>
  <si>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</si>
  <si>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</si>
  <si>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</si>
  <si>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</si>
  <si>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</si>
  <si>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</si>
  <si>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</si>
  <si>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</si>
  <si>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</si>
  <si>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</si>
  <si>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</si>
  <si>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</si>
  <si>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</si>
  <si>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</si>
  <si>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</si>
  <si>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</si>
  <si>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</si>
  <si>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</si>
  <si>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</si>
  <si>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</si>
  <si>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</si>
  <si>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</si>
  <si>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</si>
  <si>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</si>
  <si>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</si>
  <si>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</si>
  <si>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</si>
  <si>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</si>
  <si>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</si>
  <si>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</si>
  <si>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</si>
  <si>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</si>
  <si>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</si>
  <si>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</si>
  <si>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</si>
  <si>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</si>
  <si>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</si>
  <si>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</si>
  <si>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</si>
  <si>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</si>
  <si>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</si>
  <si>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</si>
  <si>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</si>
  <si>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</si>
  <si>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</si>
  <si>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</si>
  <si>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</si>
  <si>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</si>
  <si>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</si>
  <si>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</si>
  <si>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</si>
  <si>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</si>
  <si>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</si>
  <si>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</si>
  <si>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</si>
  <si>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</si>
  <si>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</si>
  <si>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</si>
  <si>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</si>
  <si>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</si>
  <si>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</si>
  <si>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</si>
  <si>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</si>
  <si>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</si>
  <si>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</si>
  <si>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</si>
  <si>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</si>
  <si>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</si>
  <si>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</si>
  <si>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</si>
  <si>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</si>
  <si>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</si>
  <si>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</si>
  <si>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</si>
  <si>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</si>
  <si>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</si>
  <si>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</si>
  <si>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</si>
  <si>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</si>
  <si>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</si>
  <si>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</si>
  <si>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</si>
  <si>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</si>
  <si>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</si>
  <si>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</si>
  <si>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</si>
  <si>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</si>
  <si>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</si>
  <si>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</si>
  <si>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</si>
  <si>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</si>
  <si>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</si>
  <si>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</si>
  <si>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</si>
  <si>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</si>
  <si>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</si>
  <si>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</si>
  <si>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</si>
  <si>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</si>
  <si>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</si>
  <si>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</si>
  <si>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</si>
  <si>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</si>
  <si>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</si>
  <si>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</si>
  <si>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</si>
  <si>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</si>
  <si>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</si>
  <si>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</si>
  <si>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</si>
  <si>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</si>
  <si>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</si>
  <si>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</si>
  <si>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</si>
  <si>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</si>
  <si>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</si>
  <si>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</si>
  <si>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</si>
  <si>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</si>
  <si>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</si>
  <si>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</si>
  <si>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</si>
  <si>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</si>
  <si>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</si>
  <si>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</si>
  <si>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</si>
  <si>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</si>
  <si>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</si>
  <si>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</si>
  <si>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</si>
  <si>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</si>
  <si>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</si>
  <si>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</si>
  <si>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</si>
  <si>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</si>
  <si>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</si>
  <si>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</si>
  <si>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</si>
  <si>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</si>
  <si>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</si>
  <si>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</si>
  <si>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</si>
  <si>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</si>
  <si>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</si>
  <si>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</si>
  <si>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</si>
  <si>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</si>
  <si>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</si>
  <si>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</si>
  <si>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</si>
  <si>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</si>
  <si>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</si>
  <si>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</si>
  <si>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</si>
  <si>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</si>
  <si>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</si>
  <si>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</si>
  <si>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</si>
  <si>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</si>
  <si>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</si>
  <si>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</si>
  <si>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</si>
  <si>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</si>
  <si>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</si>
  <si>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</si>
  <si>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</si>
  <si>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</si>
  <si>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</si>
  <si>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</si>
  <si>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</si>
  <si>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</si>
  <si>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</si>
  <si>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</si>
  <si>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</si>
  <si>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</si>
  <si>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</si>
  <si>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</si>
  <si>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</si>
  <si>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</si>
  <si>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</si>
  <si>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</si>
  <si>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</si>
  <si>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</si>
  <si>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</si>
  <si>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</si>
  <si>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</si>
  <si>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</si>
  <si>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</si>
  <si>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</si>
  <si>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</si>
  <si>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</si>
  <si>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</si>
  <si>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</si>
  <si>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</si>
  <si>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</si>
  <si>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</si>
  <si>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</si>
  <si>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</si>
  <si>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</si>
  <si>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</si>
  <si>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</si>
  <si>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</si>
  <si>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</si>
  <si>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</si>
  <si>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</si>
  <si>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</si>
  <si>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</si>
  <si>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</si>
  <si>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</si>
  <si>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</si>
  <si>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</si>
  <si>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</si>
  <si>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</si>
  <si>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</si>
  <si>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</si>
  <si>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</si>
  <si>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</si>
  <si>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</si>
  <si>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</si>
  <si>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</si>
  <si>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</si>
  <si>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</si>
  <si>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</si>
  <si>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</si>
  <si>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</si>
  <si>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</si>
  <si>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</si>
  <si>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</si>
  <si>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</si>
  <si>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</si>
  <si>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</si>
  <si>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</si>
  <si>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</si>
  <si>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</si>
  <si>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</si>
  <si>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</si>
  <si>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</si>
  <si>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</si>
  <si>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</si>
  <si>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</si>
  <si>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</si>
  <si>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</si>
  <si>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</si>
  <si>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</si>
  <si>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</si>
  <si>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</si>
  <si>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</si>
  <si>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</si>
  <si>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</si>
  <si>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</si>
  <si>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</si>
  <si>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</si>
  <si>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</si>
  <si>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</si>
  <si>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</si>
  <si>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</si>
  <si>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</si>
  <si>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</si>
  <si>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</si>
  <si>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</si>
  <si>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</si>
  <si>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</si>
  <si>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</si>
  <si>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</si>
  <si>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</si>
  <si>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</si>
  <si>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</si>
  <si>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</si>
  <si>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</si>
  <si>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</si>
  <si>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</si>
  <si>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</si>
  <si>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</si>
  <si>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</si>
  <si>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</si>
  <si>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</si>
  <si>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</si>
  <si>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</si>
  <si>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</si>
  <si>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</si>
  <si>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</si>
  <si>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</si>
  <si>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</si>
  <si>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</si>
  <si>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</si>
  <si>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</si>
  <si>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</si>
  <si>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</si>
  <si>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</si>
  <si>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</si>
  <si>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</si>
  <si>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</si>
  <si>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</si>
  <si>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</si>
  <si>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</si>
  <si>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</si>
  <si>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</si>
  <si>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</si>
  <si>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</si>
  <si>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</si>
  <si>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</si>
  <si>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</si>
  <si>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</si>
  <si>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</si>
  <si>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</si>
  <si>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</si>
  <si>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</si>
  <si>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</si>
  <si>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</si>
  <si>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</si>
  <si>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</si>
  <si>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</si>
  <si>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</si>
  <si>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</si>
  <si>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</si>
  <si>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</si>
  <si>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</si>
  <si>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</si>
  <si>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</si>
  <si>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</si>
  <si>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</si>
  <si>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</si>
  <si>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</si>
  <si>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</si>
  <si>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</si>
  <si>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</si>
  <si>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</si>
  <si>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</si>
  <si>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</si>
  <si>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</si>
  <si>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</si>
  <si>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</si>
  <si>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</si>
  <si>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</si>
  <si>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</si>
  <si>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</si>
  <si>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</si>
  <si>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</si>
  <si>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</si>
  <si>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</si>
  <si>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</si>
  <si>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</si>
  <si>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</si>
  <si>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</si>
  <si>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</si>
  <si>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</si>
  <si>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</si>
  <si>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</si>
  <si>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</si>
  <si>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</si>
  <si>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</si>
  <si>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</si>
  <si>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</si>
  <si>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</si>
  <si>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</si>
  <si>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</si>
  <si>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</si>
  <si>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</si>
  <si>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</si>
  <si>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</si>
  <si>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</si>
  <si>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</si>
  <si>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</si>
  <si>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</si>
  <si>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</si>
  <si>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</si>
  <si>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</si>
  <si>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</si>
  <si>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</si>
  <si>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</si>
  <si>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</si>
  <si>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</si>
  <si>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</si>
  <si>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</si>
  <si>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</si>
  <si>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</si>
  <si>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</si>
  <si>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</si>
  <si>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</si>
  <si>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</si>
  <si>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</si>
  <si>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</si>
  <si>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</si>
  <si>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</si>
  <si>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</si>
  <si>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</si>
  <si>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</si>
  <si>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</si>
  <si>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</si>
  <si>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</si>
  <si>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</si>
  <si>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</si>
  <si>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</si>
  <si>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</si>
  <si>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</si>
  <si>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</si>
  <si>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</si>
  <si>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</si>
  <si>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</si>
  <si>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</si>
  <si>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</si>
  <si>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</si>
  <si>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</si>
  <si>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</si>
  <si>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</si>
  <si>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</si>
  <si>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</si>
  <si>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</si>
  <si>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</si>
  <si>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</si>
  <si>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</si>
  <si>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</si>
  <si>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</si>
  <si>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</si>
  <si>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</si>
  <si>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</si>
  <si>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</si>
  <si>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</si>
  <si>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</si>
  <si>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</si>
  <si>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</si>
  <si>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</si>
  <si>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</si>
  <si>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</si>
  <si>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</si>
  <si>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</si>
  <si>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</si>
  <si>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</si>
  <si>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</si>
  <si>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</si>
  <si>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</si>
  <si>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</si>
  <si>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</si>
  <si>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</si>
  <si>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</si>
  <si>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</si>
  <si>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</si>
  <si>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</si>
  <si>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</si>
  <si>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</si>
  <si>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</si>
  <si>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</si>
  <si>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</si>
  <si>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</si>
  <si>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</si>
  <si>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</si>
  <si>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</si>
  <si>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</si>
  <si>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</si>
  <si>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</si>
  <si>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</si>
  <si>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</si>
  <si>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</si>
  <si>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</si>
  <si>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</si>
  <si>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</si>
  <si>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</si>
  <si>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</si>
  <si>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</si>
  <si>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</si>
  <si>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</si>
  <si>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</si>
  <si>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</si>
  <si>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</si>
  <si>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</si>
  <si>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</si>
  <si>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</si>
  <si>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</si>
  <si>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</si>
  <si>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</si>
  <si>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</si>
  <si>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</si>
  <si>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</si>
  <si>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</si>
  <si>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</si>
  <si>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</si>
  <si>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</si>
  <si>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</si>
  <si>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</si>
  <si>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</si>
  <si>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</si>
  <si>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</si>
  <si>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</si>
  <si>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</si>
  <si>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</si>
  <si>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</si>
  <si>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</si>
  <si>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</si>
  <si>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</si>
  <si>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</si>
  <si>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</si>
  <si>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</si>
  <si>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</si>
  <si>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</si>
  <si>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</si>
  <si>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</si>
  <si>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</si>
  <si>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</si>
  <si>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</si>
  <si>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</si>
  <si>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</si>
  <si>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</si>
  <si>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</si>
  <si>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</si>
  <si>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</si>
  <si>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</si>
  <si>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</si>
  <si>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</si>
  <si>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</si>
  <si>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</si>
  <si>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</si>
  <si>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</si>
  <si>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</si>
  <si>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</si>
  <si>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</si>
  <si>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</si>
  <si>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</si>
  <si>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</si>
  <si>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</si>
  <si>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</si>
  <si>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</si>
  <si>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</si>
  <si>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</si>
  <si>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</si>
  <si>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</si>
  <si>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</si>
  <si>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</si>
  <si>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</si>
  <si>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</si>
  <si>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</si>
  <si>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</si>
  <si>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</si>
  <si>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</si>
  <si>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</si>
  <si>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</si>
  <si>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</si>
  <si>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</si>
  <si>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</si>
  <si>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</si>
  <si>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</si>
  <si>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</si>
  <si>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</si>
  <si>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</si>
  <si>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</si>
  <si>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</si>
  <si>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</si>
  <si>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</si>
  <si>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</si>
  <si>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</si>
  <si>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</si>
  <si>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</si>
  <si>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</si>
  <si>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</si>
  <si>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</si>
  <si>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</si>
  <si>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</si>
  <si>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</si>
  <si>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</si>
  <si>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</si>
  <si>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</si>
  <si>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</si>
  <si>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</si>
  <si>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</si>
  <si>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</si>
  <si>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</si>
  <si>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</si>
  <si>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</si>
  <si>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</si>
  <si>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</si>
  <si>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</si>
  <si>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</si>
  <si>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</si>
  <si>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</si>
  <si>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</si>
  <si>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</si>
  <si>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</si>
  <si>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</si>
  <si>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</si>
  <si>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</si>
  <si>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</si>
  <si>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</si>
  <si>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</si>
  <si>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</si>
  <si>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</si>
  <si>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</si>
  <si>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</si>
  <si>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</si>
  <si>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</si>
  <si>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</si>
  <si>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</si>
  <si>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</si>
  <si>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</si>
  <si>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</si>
  <si>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</si>
  <si>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</si>
  <si>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</si>
  <si>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</si>
  <si>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</si>
  <si>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</si>
  <si>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</si>
  <si>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</si>
  <si>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</si>
  <si>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</si>
  <si>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</si>
  <si>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</si>
  <si>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</si>
  <si>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</si>
  <si>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</si>
  <si>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</si>
  <si>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</si>
  <si>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</si>
  <si>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</si>
  <si>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</si>
  <si>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</si>
  <si>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</si>
  <si>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</si>
  <si>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</si>
  <si>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</si>
  <si>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</si>
  <si>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</si>
  <si>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</si>
  <si>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</si>
  <si>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</si>
  <si>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</si>
  <si>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</si>
  <si>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</si>
  <si>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</si>
  <si>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</si>
  <si>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</si>
  <si>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</si>
  <si>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</si>
  <si>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</si>
  <si>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</si>
  <si>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</si>
  <si>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</si>
  <si>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</si>
  <si>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</si>
  <si>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</si>
  <si>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</si>
  <si>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</si>
  <si>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</si>
  <si>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</si>
  <si>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</si>
  <si>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</si>
  <si>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</si>
  <si>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</si>
  <si>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</si>
  <si>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</si>
  <si>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</si>
  <si>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</si>
  <si>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</si>
  <si>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</si>
  <si>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</si>
  <si>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</si>
  <si>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</si>
  <si>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</si>
  <si>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</si>
  <si>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</si>
  <si>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</si>
  <si>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</si>
  <si>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</si>
  <si>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</si>
  <si>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</si>
  <si>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</si>
  <si>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</si>
  <si>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</si>
  <si>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</si>
  <si>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</si>
  <si>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</si>
  <si>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</si>
  <si>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</si>
  <si>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</si>
  <si>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</si>
  <si>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</si>
  <si>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</si>
  <si>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</si>
  <si>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</si>
  <si>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</si>
  <si>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</si>
  <si>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</si>
  <si>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</si>
  <si>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</si>
  <si>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</si>
  <si>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</si>
  <si>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</si>
  <si>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</si>
  <si>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</si>
  <si>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</si>
  <si>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</si>
  <si>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</si>
  <si>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</si>
  <si>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</si>
  <si>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</si>
  <si>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</si>
  <si>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</si>
  <si>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</si>
  <si>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</si>
  <si>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</si>
  <si>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</si>
  <si>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</si>
  <si>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</si>
  <si>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</si>
  <si>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</si>
  <si>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</si>
  <si>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</si>
  <si>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</si>
  <si>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</si>
  <si>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</si>
  <si>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</si>
  <si>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</si>
  <si>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</si>
  <si>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</si>
  <si>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</si>
  <si>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</si>
  <si>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</si>
  <si>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</si>
  <si>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</si>
  <si>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</si>
  <si>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</si>
  <si>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</si>
  <si>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</si>
  <si>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</si>
  <si>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</si>
  <si>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</si>
  <si>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</si>
  <si>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</si>
  <si>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</si>
  <si>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</si>
  <si>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</si>
  <si>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</si>
  <si>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</si>
  <si>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</si>
  <si>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</si>
  <si>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</si>
  <si>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</si>
  <si>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</si>
  <si>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</si>
  <si>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</si>
  <si>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</si>
  <si>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</si>
  <si>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</si>
  <si>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</si>
  <si>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</si>
  <si>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</si>
  <si>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</si>
  <si>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</si>
  <si>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</si>
  <si>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</si>
  <si>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</si>
  <si>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</si>
  <si>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</si>
  <si>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</si>
  <si>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</si>
  <si>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</si>
  <si>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</si>
  <si>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</si>
  <si>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</si>
  <si>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</si>
  <si>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</si>
  <si>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</si>
  <si>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</si>
  <si>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</si>
  <si>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</si>
  <si>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</si>
  <si>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</si>
  <si>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</si>
  <si>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</si>
  <si>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</si>
  <si>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</si>
  <si>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</si>
  <si>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</si>
  <si>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</si>
  <si>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</si>
  <si>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</si>
  <si>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</si>
  <si>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</si>
  <si>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</si>
  <si>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</si>
  <si>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</si>
  <si>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</si>
  <si>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</si>
  <si>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</si>
  <si>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</si>
  <si>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</si>
  <si>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</si>
  <si>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</si>
  <si>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</si>
  <si>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</si>
  <si>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</si>
  <si>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</si>
  <si>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</si>
  <si>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</si>
  <si>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</si>
  <si>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</si>
  <si>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</si>
  <si>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</si>
  <si>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</si>
  <si>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</si>
  <si>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</si>
  <si>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</si>
  <si>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</si>
  <si>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</si>
  <si>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</si>
  <si>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</si>
  <si>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</si>
  <si>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</si>
  <si>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</si>
  <si>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</si>
  <si>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</si>
  <si>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</si>
  <si>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</si>
  <si>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</si>
  <si>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</si>
  <si>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</si>
  <si>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</si>
  <si>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</si>
  <si>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</si>
  <si>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</si>
  <si>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</si>
  <si>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</si>
  <si>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</si>
  <si>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</si>
  <si>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</si>
  <si>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</si>
  <si>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</si>
  <si>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</si>
  <si>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</si>
  <si>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</si>
  <si>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</si>
  <si>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</si>
  <si>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</si>
  <si>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</si>
  <si>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</si>
  <si>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</si>
  <si>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</si>
  <si>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</si>
  <si>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</si>
  <si>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</si>
  <si>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</si>
  <si>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</si>
  <si>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</si>
  <si>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</si>
  <si>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</si>
  <si>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</si>
  <si>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</si>
  <si>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</si>
  <si>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</si>
  <si>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</si>
  <si>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</si>
  <si>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</si>
  <si>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</si>
  <si>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</si>
  <si>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</si>
  <si>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</si>
  <si>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</si>
  <si>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</si>
  <si>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</si>
  <si>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</si>
  <si>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</si>
  <si>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</si>
  <si>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</si>
  <si>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</si>
  <si>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</si>
  <si>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</si>
  <si>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</si>
  <si>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</si>
  <si>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</si>
  <si>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</si>
  <si>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</si>
  <si>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</si>
  <si>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</si>
  <si>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</si>
  <si>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</si>
  <si>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</si>
  <si>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</si>
  <si>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</si>
  <si>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</si>
  <si>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</si>
  <si>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</si>
  <si>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</si>
  <si>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</si>
  <si>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</si>
  <si>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</si>
  <si>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</si>
  <si>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</si>
  <si>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</si>
  <si>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</si>
  <si>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</si>
  <si>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</si>
  <si>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</si>
  <si>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</si>
  <si>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</si>
  <si>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</si>
  <si>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</si>
  <si>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</si>
  <si>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</si>
  <si>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</si>
  <si>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</si>
  <si>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</si>
  <si>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</si>
  <si>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</si>
  <si>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</si>
  <si>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</si>
  <si>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</si>
  <si>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</si>
  <si>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</si>
  <si>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</si>
  <si>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</si>
  <si>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</si>
  <si>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</si>
  <si>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</si>
  <si>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</si>
  <si>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</si>
  <si>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</si>
  <si>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</si>
  <si>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</si>
  <si>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</si>
  <si>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</si>
  <si>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</si>
  <si>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</si>
  <si>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</si>
  <si>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</si>
  <si>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</si>
  <si>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</si>
  <si>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</si>
  <si>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</si>
  <si>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</si>
  <si>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</si>
  <si>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</si>
  <si>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</si>
  <si>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</si>
  <si>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</si>
  <si>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</si>
  <si>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</si>
  <si>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</si>
  <si>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</si>
  <si>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</si>
  <si>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</si>
  <si>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</si>
  <si>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</si>
  <si>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</si>
  <si>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</si>
  <si>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</si>
  <si>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</si>
  <si>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</si>
  <si>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</si>
  <si>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</si>
  <si>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</si>
  <si>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</si>
  <si>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</si>
  <si>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</si>
  <si>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</si>
  <si>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</si>
  <si>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</si>
  <si>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</si>
  <si>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</si>
  <si>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</si>
  <si>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</si>
  <si>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</si>
  <si>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</si>
  <si>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</si>
  <si>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</si>
  <si>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</si>
  <si>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</si>
  <si>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</si>
  <si>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</si>
  <si>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</si>
  <si>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</si>
  <si>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</si>
  <si>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</si>
  <si>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</si>
  <si>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</si>
  <si>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</si>
  <si>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</si>
  <si>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</si>
  <si>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</si>
  <si>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</si>
  <si>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</si>
  <si>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</si>
  <si>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</si>
  <si>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</si>
  <si>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</si>
  <si>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</si>
  <si>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</si>
  <si>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</si>
  <si>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</si>
  <si>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</si>
  <si>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</si>
  <si>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</si>
  <si>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</si>
  <si>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</si>
  <si>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</si>
  <si>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</si>
  <si>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</si>
  <si>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</si>
  <si>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</si>
  <si>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</si>
  <si>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</si>
  <si>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</si>
  <si>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</si>
  <si>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</si>
  <si>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</si>
  <si>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</si>
  <si>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</si>
  <si>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</si>
  <si>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</si>
  <si>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</si>
  <si>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</si>
  <si>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</si>
  <si>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</si>
  <si>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</si>
  <si>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</si>
  <si>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</si>
  <si>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</si>
  <si>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</si>
  <si>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</si>
  <si>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</si>
  <si>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</si>
  <si>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</si>
  <si>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</si>
  <si>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</si>
  <si>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</si>
  <si>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</si>
  <si>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</si>
  <si>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</si>
  <si>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</si>
  <si>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</si>
  <si>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</si>
  <si>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</si>
  <si>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</si>
  <si>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</si>
  <si>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</si>
  <si>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</si>
  <si>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</si>
  <si>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</si>
  <si>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</si>
  <si>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</si>
  <si>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</si>
  <si>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</si>
  <si>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</si>
  <si>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</si>
  <si>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</si>
  <si>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</si>
  <si>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</si>
  <si>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</si>
  <si>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</si>
  <si>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</si>
  <si>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</si>
  <si>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</si>
  <si>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</si>
  <si>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</si>
  <si>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</si>
  <si>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</si>
  <si>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</si>
  <si>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</si>
  <si>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</si>
  <si>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</si>
  <si>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</si>
  <si>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</si>
  <si>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</si>
  <si>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</si>
  <si>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</si>
  <si>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</si>
  <si>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</si>
  <si>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</si>
  <si>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</si>
  <si>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</si>
  <si>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</si>
  <si>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</si>
  <si>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</si>
  <si>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</si>
  <si>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</si>
  <si>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</si>
  <si>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</si>
  <si>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</si>
  <si>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</si>
  <si>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</si>
  <si>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</si>
  <si>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</si>
  <si>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</si>
  <si>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</si>
  <si>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</si>
  <si>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</si>
  <si>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</si>
  <si>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</si>
  <si>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</si>
  <si>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</si>
  <si>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</si>
  <si>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</si>
  <si>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</si>
  <si>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</si>
  <si>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</si>
  <si>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</si>
  <si>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</si>
  <si>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</si>
  <si>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</si>
  <si>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</si>
  <si>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</si>
  <si>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</si>
  <si>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</si>
  <si>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</si>
  <si>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</si>
  <si>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</si>
  <si>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</si>
  <si>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</si>
  <si>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</si>
  <si>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</si>
  <si>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</si>
  <si>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</si>
  <si>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</si>
  <si>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</si>
  <si>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</si>
  <si>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</si>
  <si>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</si>
  <si>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</si>
  <si>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</si>
  <si>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</si>
  <si>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</si>
  <si>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</si>
  <si>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</si>
  <si>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</si>
  <si>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</si>
  <si>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</si>
  <si>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</si>
  <si>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</si>
  <si>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</si>
  <si>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</si>
  <si>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</si>
  <si>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</si>
  <si>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</si>
  <si>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</si>
  <si>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</si>
  <si>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</si>
  <si>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</si>
  <si>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</si>
  <si>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</si>
  <si>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</si>
  <si>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</si>
  <si>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</si>
  <si>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</si>
  <si>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</si>
  <si>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</si>
  <si>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</si>
  <si>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</si>
  <si>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</si>
  <si>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</si>
  <si>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</si>
  <si>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</si>
  <si>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</si>
  <si>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</si>
  <si>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</si>
  <si>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</si>
  <si>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</si>
  <si>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</si>
  <si>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</si>
  <si>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</si>
  <si>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</si>
  <si>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</si>
  <si>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</si>
  <si>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</si>
  <si>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</si>
  <si>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</si>
  <si>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</si>
  <si>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</si>
  <si>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</si>
  <si>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</si>
  <si>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</si>
  <si>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</si>
  <si>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</si>
  <si>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</si>
  <si>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</si>
  <si>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</si>
  <si>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</si>
  <si>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</si>
  <si>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</si>
  <si>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</si>
  <si>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</si>
  <si>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</si>
  <si>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</si>
  <si>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</si>
  <si>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</si>
  <si>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</si>
  <si>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</si>
  <si>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</si>
  <si>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</si>
  <si>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</si>
  <si>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</si>
  <si>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</si>
  <si>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</si>
  <si>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</si>
  <si>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</si>
  <si>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</si>
  <si>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</si>
  <si>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</si>
  <si>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</si>
  <si>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</si>
  <si>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</si>
  <si>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</si>
  <si>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</si>
  <si>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</si>
  <si>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</si>
  <si>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</si>
  <si>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</si>
  <si>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</si>
  <si>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</si>
  <si>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</si>
  <si>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</si>
  <si>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</si>
  <si>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</si>
  <si>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</si>
  <si>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</si>
  <si>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</si>
  <si>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</si>
  <si>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</si>
  <si>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</si>
  <si>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</si>
  <si>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</si>
  <si>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</si>
  <si>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</si>
  <si>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</si>
  <si>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</si>
  <si>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</si>
  <si>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</si>
  <si>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</si>
  <si>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</si>
  <si>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</si>
  <si>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</si>
  <si>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</si>
  <si>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</si>
  <si>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</si>
  <si>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</si>
  <si>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</si>
  <si>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</si>
  <si>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</si>
  <si>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</si>
  <si>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</si>
  <si>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</si>
  <si>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</si>
  <si>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</si>
  <si>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</si>
  <si>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</si>
  <si>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</si>
  <si>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</si>
  <si>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</si>
  <si>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</si>
  <si>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</si>
  <si>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</si>
  <si>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</si>
  <si>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</si>
  <si>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</si>
  <si>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</si>
  <si>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</si>
  <si>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</si>
  <si>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</si>
  <si>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</si>
  <si>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</si>
  <si>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</si>
  <si>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</si>
  <si>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</si>
  <si>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</si>
  <si>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</si>
  <si>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</si>
  <si>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</si>
  <si>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</si>
  <si>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</si>
  <si>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</si>
  <si>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</si>
  <si>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</si>
  <si>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</si>
  <si>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</si>
  <si>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</si>
  <si>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</si>
  <si>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</si>
  <si>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</si>
  <si>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</si>
  <si>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</si>
  <si>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</si>
  <si>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</si>
  <si>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</si>
  <si>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</si>
  <si>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</si>
  <si>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</si>
  <si>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</si>
  <si>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</si>
  <si>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</si>
  <si>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</si>
  <si>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</si>
  <si>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</si>
  <si>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</si>
  <si>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</si>
  <si>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</si>
  <si>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</si>
  <si>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</si>
  <si>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</si>
  <si>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</si>
  <si>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</si>
  <si>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</si>
  <si>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</si>
  <si>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</si>
  <si>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</si>
  <si>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</si>
  <si>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</si>
  <si>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</si>
  <si>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</si>
  <si>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</si>
  <si>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</si>
  <si>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</si>
  <si>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</si>
  <si>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</si>
  <si>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</si>
  <si>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</si>
  <si>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</si>
  <si>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</si>
  <si>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</si>
  <si>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</si>
  <si>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</si>
  <si>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</si>
  <si>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</si>
  <si>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</si>
  <si>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</si>
  <si>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</si>
  <si>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</si>
  <si>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</si>
  <si>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</si>
  <si>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</si>
  <si>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</si>
  <si>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</si>
  <si>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</si>
  <si>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</si>
  <si>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</si>
  <si>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</si>
  <si>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</si>
  <si>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</si>
  <si>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</si>
  <si>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</si>
  <si>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</si>
  <si>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</si>
  <si>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</si>
  <si>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</si>
  <si>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</si>
  <si>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</si>
  <si>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</si>
  <si>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</si>
  <si>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</si>
  <si>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</si>
  <si>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</si>
  <si>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</si>
  <si>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</si>
  <si>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</si>
  <si>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</si>
  <si>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</si>
  <si>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</si>
  <si>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</si>
  <si>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</si>
  <si>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</si>
  <si>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</si>
  <si>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</si>
  <si>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</si>
  <si>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</si>
  <si>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</si>
  <si>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</si>
  <si>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</si>
  <si>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</si>
  <si>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</si>
  <si>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</si>
  <si>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</si>
  <si>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</si>
  <si>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</si>
  <si>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</si>
  <si>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</si>
  <si>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</si>
  <si>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</si>
  <si>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</si>
  <si>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</si>
  <si>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</si>
  <si>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</si>
  <si>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</si>
  <si>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</si>
  <si>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</si>
  <si>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</si>
  <si>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</si>
  <si>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</si>
  <si>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</si>
  <si>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</si>
  <si>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</si>
  <si>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</si>
  <si>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</si>
  <si>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</si>
  <si>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</si>
  <si>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</si>
  <si>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</si>
  <si>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</si>
  <si>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</si>
  <si>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</si>
  <si>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</si>
  <si>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</si>
  <si>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</si>
  <si>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</si>
  <si>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</si>
  <si>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</si>
  <si>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</si>
  <si>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</si>
  <si>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</si>
  <si>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</si>
  <si>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</si>
  <si>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</si>
  <si>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</si>
  <si>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</si>
  <si>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</si>
  <si>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</si>
  <si>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</si>
  <si>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</si>
  <si>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</si>
  <si>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</si>
  <si>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</si>
  <si>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</si>
  <si>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</si>
  <si>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</si>
  <si>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</si>
  <si>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</si>
  <si>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</si>
  <si>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</si>
  <si>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</si>
  <si>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</si>
  <si>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</si>
  <si>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</si>
  <si>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</si>
  <si>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</si>
  <si>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</si>
  <si>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</si>
  <si>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</si>
  <si>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</si>
  <si>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</si>
  <si>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</si>
  <si>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</si>
  <si>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</si>
  <si>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</si>
  <si>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</si>
  <si>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</si>
  <si>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</si>
  <si>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</si>
  <si>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</si>
  <si>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</si>
  <si>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</si>
  <si>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</si>
  <si>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</si>
  <si>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</si>
  <si>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</si>
  <si>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</si>
  <si>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</si>
  <si>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</si>
  <si>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</si>
  <si>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</si>
  <si>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</si>
  <si>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</si>
  <si>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</si>
  <si>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</si>
  <si>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</si>
  <si>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</si>
  <si>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</si>
  <si>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</si>
  <si>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</si>
  <si>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</si>
  <si>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</si>
  <si>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</si>
  <si>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</si>
  <si>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</si>
  <si>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</si>
  <si>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</si>
  <si>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</si>
  <si>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</si>
  <si>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</si>
  <si>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</si>
  <si>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</si>
  <si>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</si>
  <si>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</si>
  <si>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</si>
  <si>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</si>
  <si>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</si>
  <si>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</si>
  <si>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</si>
  <si>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</si>
  <si>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</si>
  <si>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</si>
  <si>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</si>
  <si>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</si>
  <si>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</si>
  <si>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</si>
  <si>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</si>
  <si>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</si>
  <si>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</si>
  <si>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</si>
  <si>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</si>
  <si>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</si>
  <si>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</si>
  <si>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</si>
  <si>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</si>
  <si>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</si>
  <si>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</si>
  <si>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</si>
  <si>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</si>
  <si>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</si>
  <si>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</si>
  <si>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</si>
  <si>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</si>
  <si>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</si>
  <si>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</si>
  <si>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</si>
  <si>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</si>
  <si>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</si>
  <si>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</si>
  <si>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</si>
  <si>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</si>
  <si>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</si>
  <si>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</si>
  <si>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</si>
  <si>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</si>
  <si>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</si>
  <si>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</si>
  <si>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</si>
  <si>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</si>
  <si>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</si>
  <si>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</si>
  <si>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</si>
  <si>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</si>
  <si>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</si>
  <si>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</si>
  <si>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</si>
  <si>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</si>
  <si>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</si>
  <si>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</si>
  <si>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</si>
  <si>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</si>
  <si>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</si>
  <si>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</si>
  <si>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</si>
  <si>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</si>
  <si>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</si>
  <si>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</si>
  <si>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</si>
  <si>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</si>
  <si>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</si>
  <si>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</si>
  <si>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</si>
  <si>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</si>
  <si>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</si>
  <si>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</si>
  <si>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</si>
  <si>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</si>
  <si>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</si>
  <si>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</si>
  <si>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</si>
  <si>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</si>
  <si>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</si>
  <si>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</si>
  <si>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</si>
  <si>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</si>
  <si>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</si>
  <si>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</si>
  <si>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</si>
  <si>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</si>
  <si>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</si>
  <si>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</si>
  <si>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</si>
  <si>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</si>
  <si>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</si>
  <si>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</si>
  <si>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</si>
  <si>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</si>
  <si>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</si>
  <si>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</si>
  <si>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</si>
  <si>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</si>
  <si>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</si>
  <si>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</si>
  <si>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</si>
  <si>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</si>
  <si>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</si>
  <si>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</si>
  <si>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</si>
  <si>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</si>
  <si>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</si>
  <si>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</si>
  <si>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</si>
  <si>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</si>
  <si>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</si>
  <si>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</si>
  <si>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</si>
  <si>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</si>
  <si>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</si>
  <si>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</si>
  <si>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</si>
  <si>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</si>
  <si>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</si>
  <si>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</si>
  <si>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</si>
  <si>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</si>
  <si>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</si>
  <si>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</si>
  <si>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</si>
  <si>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</si>
  <si>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</si>
  <si>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</si>
  <si>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</si>
  <si>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</si>
  <si>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</si>
  <si>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</si>
  <si>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</si>
  <si>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</si>
  <si>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</si>
  <si>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</si>
  <si>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</si>
  <si>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</si>
  <si>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</si>
  <si>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</si>
  <si>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</si>
  <si>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</si>
  <si>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</si>
  <si>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</si>
  <si>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</si>
  <si>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</si>
  <si>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</si>
  <si>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</si>
  <si>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</si>
  <si>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</si>
  <si>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</si>
  <si>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</si>
  <si>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</si>
  <si>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</si>
  <si>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</si>
  <si>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</si>
  <si>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</si>
  <si>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</si>
  <si>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</si>
  <si>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</si>
  <si>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</si>
  <si>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</si>
  <si>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</si>
  <si>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</si>
  <si>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</si>
  <si>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</si>
  <si>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</si>
  <si>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</si>
  <si>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</si>
  <si>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</si>
  <si>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</si>
  <si>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</si>
  <si>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</si>
  <si>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</si>
  <si>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</si>
  <si>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</si>
  <si>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</si>
  <si>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</si>
  <si>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</si>
  <si>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</si>
  <si>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</si>
  <si>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</si>
  <si>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</si>
  <si>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</si>
  <si>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</si>
  <si>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</si>
  <si>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</si>
  <si>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</si>
  <si>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</si>
  <si>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</si>
  <si>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</si>
  <si>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</si>
  <si>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</si>
  <si>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</si>
  <si>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</si>
  <si>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</si>
  <si>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</si>
  <si>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</si>
  <si>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</si>
  <si>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</si>
  <si>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</si>
  <si>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</si>
  <si>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</si>
  <si>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</si>
  <si>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</si>
  <si>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</si>
  <si>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</si>
  <si>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</si>
  <si>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</si>
  <si>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</si>
  <si>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</si>
  <si>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</si>
  <si>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</si>
  <si>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</si>
  <si>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</si>
  <si>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</si>
  <si>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</si>
  <si>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</si>
  <si>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</si>
  <si>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</si>
  <si>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</si>
  <si>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</si>
  <si>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</si>
  <si>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</si>
  <si>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</si>
  <si>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</si>
  <si>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</si>
  <si>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</si>
  <si>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</si>
  <si>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</si>
  <si>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</si>
  <si>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</si>
  <si>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</si>
  <si>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</si>
  <si>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</si>
  <si>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</si>
  <si>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</si>
  <si>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</si>
  <si>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</si>
  <si>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</si>
  <si>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</si>
  <si>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</si>
  <si>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</si>
  <si>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</si>
  <si>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</si>
  <si>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</si>
  <si>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</si>
  <si>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</si>
  <si>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</si>
  <si>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</si>
  <si>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</si>
  <si>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</si>
  <si>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</si>
  <si>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</si>
  <si>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</si>
  <si>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</si>
  <si>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</si>
  <si>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</si>
  <si>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</si>
  <si>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</si>
  <si>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</si>
  <si>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</si>
  <si>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</si>
  <si>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</si>
  <si>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</si>
  <si>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</si>
  <si>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</si>
  <si>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</si>
  <si>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</si>
  <si>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</si>
  <si>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</si>
  <si>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</si>
  <si>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</si>
  <si>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</si>
  <si>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</si>
  <si>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</si>
  <si>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</si>
  <si>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</si>
  <si>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</si>
  <si>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</si>
  <si>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</si>
  <si>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</si>
  <si>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</si>
  <si>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</si>
  <si>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</si>
  <si>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</si>
  <si>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</si>
  <si>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</si>
  <si>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</si>
  <si>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</si>
  <si>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</si>
  <si>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</si>
  <si>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</si>
  <si>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</si>
  <si>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</si>
  <si>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</si>
  <si>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</si>
  <si>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</si>
  <si>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</si>
  <si>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</si>
  <si>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</si>
  <si>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</si>
  <si>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</si>
  <si>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</si>
  <si>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</si>
  <si>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</si>
  <si>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</si>
  <si>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</si>
  <si>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</si>
  <si>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</si>
  <si>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</si>
  <si>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</si>
  <si>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</si>
  <si>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</si>
  <si>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</si>
  <si>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</si>
  <si>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</si>
  <si>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</si>
  <si>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</si>
  <si>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</si>
  <si>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</si>
  <si>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</si>
  <si>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</si>
  <si>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</si>
  <si>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</si>
  <si>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</si>
  <si>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</si>
  <si>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</si>
  <si>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</si>
  <si>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</si>
  <si>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</si>
  <si>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</si>
  <si>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</si>
  <si>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</si>
  <si>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</si>
  <si>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</si>
  <si>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</si>
  <si>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</si>
  <si>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</si>
  <si>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</si>
  <si>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</si>
  <si>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</si>
  <si>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</si>
  <si>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</si>
  <si>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</si>
  <si>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</si>
  <si>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</si>
  <si>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</si>
  <si>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</si>
  <si>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</si>
  <si>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</si>
  <si>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</si>
  <si>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</si>
  <si>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</si>
  <si>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</si>
  <si>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</si>
  <si>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</si>
  <si>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</si>
  <si>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</si>
  <si>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</si>
  <si>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</si>
  <si>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</si>
  <si>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</si>
  <si>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</si>
  <si>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</si>
  <si>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</si>
  <si>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</si>
  <si>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</si>
  <si>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</si>
  <si>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</si>
  <si>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</si>
  <si>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</si>
  <si>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</si>
  <si>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</si>
  <si>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</si>
  <si>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</si>
  <si>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</si>
  <si>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</si>
  <si>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</si>
  <si>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</si>
  <si>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</si>
  <si>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</si>
  <si>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</si>
  <si>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</si>
  <si>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</si>
  <si>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</si>
  <si>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</si>
  <si>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</si>
  <si>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</si>
  <si>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</si>
  <si>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</si>
  <si>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</si>
  <si>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</si>
  <si>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</si>
  <si>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</si>
  <si>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</si>
  <si>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</si>
  <si>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</si>
  <si>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</si>
  <si>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</si>
  <si>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</si>
  <si>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</si>
  <si>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</si>
  <si>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</si>
  <si>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</si>
  <si>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</si>
  <si>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</si>
  <si>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</si>
  <si>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</si>
  <si>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</si>
  <si>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</si>
  <si>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</si>
  <si>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</si>
  <si>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</si>
  <si>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</si>
  <si>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</si>
  <si>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</si>
  <si>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</si>
  <si>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</si>
  <si>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</si>
  <si>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</si>
  <si>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</si>
  <si>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</si>
  <si>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</si>
  <si>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</si>
  <si>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</si>
  <si>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</si>
  <si>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</si>
  <si>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</si>
  <si>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</si>
  <si>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</si>
  <si>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</si>
  <si>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</si>
  <si>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</si>
  <si>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</si>
  <si>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</si>
  <si>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</si>
  <si>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</si>
  <si>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</si>
  <si>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</si>
  <si>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</si>
  <si>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</si>
  <si>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</si>
  <si>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</si>
  <si>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</si>
  <si>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</si>
  <si>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</si>
  <si>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</si>
  <si>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</si>
  <si>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</si>
  <si>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</si>
  <si>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</si>
  <si>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</si>
  <si>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</si>
  <si>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</si>
  <si>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</si>
  <si>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</si>
  <si>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</si>
  <si>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</si>
  <si>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</si>
  <si>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</si>
  <si>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</si>
  <si>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</si>
  <si>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</si>
  <si>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</si>
  <si>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</si>
  <si>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</si>
  <si>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</si>
  <si>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</si>
  <si>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</si>
  <si>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</si>
  <si>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</si>
  <si>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</si>
  <si>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</si>
  <si>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</si>
  <si>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</si>
  <si>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</si>
  <si>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</si>
  <si>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</si>
  <si>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</si>
  <si>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</si>
  <si>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</si>
  <si>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</si>
  <si>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</si>
  <si>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</si>
  <si>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</si>
  <si>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</si>
  <si>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</si>
  <si>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</si>
  <si>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</si>
  <si>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</si>
  <si>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</si>
  <si>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</si>
  <si>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</si>
  <si>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</si>
  <si>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</si>
  <si>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</si>
  <si>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</si>
  <si>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</si>
  <si>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</si>
  <si>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</si>
  <si>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</si>
  <si>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</si>
  <si>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</si>
  <si>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</si>
  <si>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</si>
  <si>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</si>
  <si>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</si>
  <si>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</si>
  <si>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</si>
  <si>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</si>
  <si>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</si>
  <si>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</si>
  <si>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</si>
  <si>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</si>
  <si>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</si>
  <si>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</si>
  <si>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</si>
  <si>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</si>
  <si>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</si>
  <si>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</si>
  <si>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</si>
  <si>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</si>
  <si>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</si>
  <si>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</si>
  <si>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</si>
  <si>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</si>
  <si>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</si>
  <si>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</si>
  <si>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</si>
  <si>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</si>
  <si>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</si>
  <si>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</si>
  <si>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</si>
  <si>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</si>
  <si>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</si>
  <si>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</si>
  <si>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</si>
  <si>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</si>
  <si>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</si>
  <si>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</si>
  <si>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</si>
  <si>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</si>
  <si>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</si>
  <si>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</si>
  <si>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</si>
  <si>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</si>
  <si>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</si>
  <si>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</si>
  <si>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</si>
  <si>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</si>
  <si>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</si>
  <si>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</si>
  <si>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</si>
  <si>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</si>
  <si>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</si>
  <si>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</si>
  <si>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</si>
  <si>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</si>
  <si>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</si>
  <si>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</si>
  <si>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</si>
  <si>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</si>
  <si>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</si>
  <si>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</si>
  <si>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</si>
  <si>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</si>
  <si>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</si>
  <si>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</si>
  <si>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</si>
  <si>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</si>
  <si>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</si>
  <si>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</si>
  <si>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</si>
  <si>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</si>
  <si>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</si>
  <si>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</si>
  <si>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</si>
  <si>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</si>
  <si>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</si>
  <si>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</si>
  <si>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</si>
  <si>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</si>
  <si>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</si>
  <si>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</si>
  <si>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</si>
  <si>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</si>
  <si>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</si>
  <si>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</si>
  <si>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</si>
  <si>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</si>
  <si>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</si>
  <si>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</si>
  <si>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</si>
  <si>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</si>
  <si>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</si>
  <si>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</si>
  <si>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</si>
  <si>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</si>
  <si>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</si>
  <si>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</si>
  <si>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</si>
  <si>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</si>
  <si>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</si>
  <si>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</si>
  <si>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</si>
  <si>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</si>
  <si>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</si>
  <si>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</si>
  <si>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</si>
  <si>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</si>
  <si>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</si>
  <si>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</si>
  <si>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</si>
  <si>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</si>
  <si>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</si>
  <si>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</si>
  <si>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</si>
  <si>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</si>
  <si>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</si>
  <si>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</si>
  <si>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</si>
  <si>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</si>
  <si>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</si>
  <si>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</si>
  <si>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</si>
  <si>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</si>
  <si>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</si>
  <si>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</si>
  <si>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</si>
  <si>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</si>
  <si>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</si>
  <si>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</si>
  <si>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</si>
  <si>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</si>
  <si>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</si>
  <si>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</si>
  <si>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</si>
  <si>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</si>
  <si>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</si>
  <si>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</si>
  <si>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</si>
  <si>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</si>
  <si>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</si>
  <si>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</si>
  <si>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</si>
  <si>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</si>
  <si>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</si>
  <si>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</si>
  <si>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</si>
  <si>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</si>
  <si>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</si>
  <si>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</si>
  <si>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</si>
  <si>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</si>
  <si>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</si>
  <si>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</si>
  <si>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</si>
  <si>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</si>
  <si>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</si>
  <si>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</si>
  <si>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</si>
  <si>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</si>
  <si>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</si>
  <si>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</si>
  <si>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</si>
  <si>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</si>
  <si>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</si>
  <si>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</si>
  <si>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</si>
  <si>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</si>
  <si>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</si>
  <si>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</si>
  <si>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</si>
  <si>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</si>
  <si>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</si>
  <si>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</si>
  <si>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</si>
  <si>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</si>
  <si>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</si>
  <si>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</si>
  <si>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</si>
  <si>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</si>
  <si>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</si>
  <si>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</si>
  <si>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</si>
  <si>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</si>
  <si>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</si>
  <si>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</si>
  <si>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</si>
  <si>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</si>
  <si>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</si>
  <si>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</si>
  <si>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</si>
  <si>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</si>
  <si>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</si>
  <si>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</si>
  <si>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</si>
  <si>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</si>
  <si>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</si>
  <si>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</si>
  <si>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</si>
  <si>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</si>
  <si>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</si>
  <si>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</si>
  <si>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</si>
  <si>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</si>
  <si>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</si>
  <si>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</si>
  <si>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</si>
  <si>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</si>
  <si>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</si>
  <si>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</si>
  <si>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</si>
  <si>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</si>
  <si>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</si>
  <si>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</si>
  <si>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</si>
  <si>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</si>
  <si>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</si>
  <si>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</si>
  <si>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</si>
  <si>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</si>
  <si>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</si>
  <si>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</si>
  <si>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</si>
  <si>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</si>
  <si>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</si>
  <si>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</si>
  <si>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</si>
  <si>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</si>
  <si>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</si>
  <si>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</si>
  <si>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</si>
  <si>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</si>
  <si>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</si>
  <si>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</si>
  <si>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</si>
  <si>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</si>
  <si>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</si>
  <si>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</si>
  <si>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</si>
  <si>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</si>
  <si>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</si>
  <si>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</si>
  <si>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</si>
  <si>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</si>
  <si>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</si>
  <si>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</si>
  <si>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</si>
  <si>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</si>
  <si>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</si>
  <si>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</si>
  <si>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</si>
  <si>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</si>
  <si>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</si>
  <si>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</si>
  <si>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</si>
  <si>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</si>
  <si>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</si>
  <si>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</si>
  <si>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</si>
  <si>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</si>
  <si>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</si>
  <si>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</si>
  <si>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</si>
  <si>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</si>
  <si>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</si>
  <si>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</si>
  <si>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</si>
  <si>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</si>
  <si>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</si>
  <si>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</si>
  <si>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</si>
  <si>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</si>
  <si>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</si>
  <si>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</si>
  <si>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</si>
  <si>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</si>
  <si>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</si>
  <si>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</si>
  <si>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</si>
  <si>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</si>
  <si>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</si>
  <si>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</si>
  <si>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</si>
  <si>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</si>
  <si>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</si>
  <si>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</si>
  <si>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</si>
  <si>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</si>
  <si>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</si>
  <si>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</si>
  <si>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</si>
  <si>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</si>
  <si>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</si>
  <si>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</si>
  <si>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</si>
  <si>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</si>
  <si>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</si>
  <si>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</si>
  <si>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</si>
  <si>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</si>
  <si>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</si>
  <si>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</si>
  <si>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</si>
  <si>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</si>
  <si>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</si>
  <si>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</si>
  <si>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</si>
  <si>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</si>
  <si>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</si>
  <si>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</si>
  <si>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</si>
  <si>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</si>
  <si>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</si>
  <si>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</si>
  <si>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</si>
  <si>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</si>
  <si>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</si>
  <si>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</si>
  <si>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</si>
  <si>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</si>
  <si>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</si>
  <si>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</si>
  <si>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</si>
  <si>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</si>
  <si>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</si>
  <si>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</si>
  <si>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</si>
  <si>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</si>
  <si>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</si>
  <si>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</si>
  <si>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</si>
  <si>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</si>
  <si>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</si>
  <si>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</si>
  <si>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</si>
  <si>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</si>
  <si>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</si>
  <si>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</si>
  <si>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</si>
  <si>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</si>
  <si>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</si>
  <si>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</si>
  <si>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</si>
  <si>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</si>
  <si>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</si>
  <si>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</si>
  <si>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</si>
  <si>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</si>
  <si>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</si>
  <si>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</si>
  <si>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</si>
  <si>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</si>
  <si>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</si>
  <si>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</si>
  <si>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</si>
  <si>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</si>
  <si>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</si>
  <si>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</si>
  <si>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</si>
  <si>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</si>
  <si>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</si>
  <si>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</si>
  <si>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</si>
  <si>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</si>
  <si>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</si>
  <si>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</si>
  <si>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</si>
  <si>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</si>
  <si>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</si>
  <si>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</si>
  <si>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</si>
  <si>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</si>
  <si>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</si>
  <si>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</si>
  <si>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</si>
  <si>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</si>
  <si>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</si>
  <si>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</si>
  <si>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</si>
  <si>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</si>
  <si>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</si>
  <si>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</si>
  <si>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</si>
  <si>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</si>
  <si>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</si>
  <si>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</si>
  <si>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</si>
  <si>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</si>
  <si>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</si>
  <si>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</si>
  <si>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</si>
  <si>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</si>
  <si>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</si>
  <si>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</si>
  <si>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</si>
  <si>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</si>
  <si>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</si>
  <si>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</si>
  <si>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</si>
  <si>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</si>
  <si>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</si>
  <si>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</si>
  <si>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</si>
  <si>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</si>
  <si>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</si>
  <si>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</si>
  <si>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</si>
  <si>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</si>
  <si>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</si>
  <si>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</si>
  <si>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</si>
  <si>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</si>
  <si>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</si>
  <si>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</si>
  <si>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</si>
  <si>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</si>
  <si>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</si>
  <si>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</si>
  <si>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</si>
  <si>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</si>
  <si>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</si>
  <si>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</si>
  <si>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</si>
  <si>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</si>
  <si>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</si>
  <si>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</si>
  <si>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</si>
  <si>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</si>
  <si>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</si>
  <si>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</si>
  <si>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</si>
  <si>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</si>
  <si>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</si>
  <si>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</si>
  <si>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</si>
  <si>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</si>
  <si>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</si>
  <si>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</si>
  <si>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</si>
  <si>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</si>
  <si>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</si>
  <si>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</si>
  <si>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</si>
  <si>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</si>
  <si>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</si>
  <si>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</si>
  <si>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</si>
  <si>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</si>
  <si>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</si>
  <si>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</si>
  <si>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</si>
  <si>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</si>
  <si>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</si>
  <si>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</si>
  <si>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</si>
  <si>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</si>
  <si>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</si>
  <si>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</si>
  <si>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</si>
  <si>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</si>
  <si>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</si>
  <si>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</si>
  <si>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</si>
  <si>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</si>
  <si>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</si>
  <si>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</si>
  <si>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</si>
  <si>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</si>
  <si>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</si>
  <si>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</si>
  <si>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</si>
  <si>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</si>
  <si>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</si>
  <si>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</si>
  <si>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</si>
  <si>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</si>
  <si>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</si>
  <si>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</si>
  <si>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</si>
  <si>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</si>
  <si>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</si>
  <si>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</si>
  <si>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</si>
  <si>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</si>
  <si>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</si>
  <si>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</si>
  <si>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</si>
  <si>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</si>
  <si>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</si>
  <si>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</si>
  <si>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</si>
  <si>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</si>
  <si>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</si>
  <si>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</si>
  <si>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</si>
  <si>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</si>
  <si>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</si>
  <si>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</si>
  <si>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</si>
  <si>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</si>
  <si>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</si>
  <si>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</si>
  <si>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</si>
  <si>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</si>
  <si>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</si>
  <si>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</si>
  <si>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</si>
  <si>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</si>
  <si>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</si>
  <si>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</si>
  <si>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</si>
  <si>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</si>
  <si>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</si>
  <si>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</si>
  <si>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</si>
  <si>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</si>
  <si>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</si>
  <si>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</si>
  <si>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</si>
  <si>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</si>
  <si>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</si>
  <si>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</si>
  <si>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</si>
  <si>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</si>
  <si>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</si>
  <si>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</si>
  <si>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</si>
  <si>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</si>
  <si>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</si>
  <si>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</si>
  <si>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</si>
  <si>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</si>
  <si>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</si>
  <si>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</si>
  <si>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</si>
  <si>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</si>
  <si>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</si>
  <si>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</si>
  <si>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</si>
  <si>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</si>
  <si>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</si>
  <si>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</si>
  <si>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</si>
  <si>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</si>
  <si>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</si>
  <si>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</si>
  <si>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</si>
  <si>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</si>
  <si>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</si>
  <si>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</si>
  <si>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</si>
  <si>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</si>
  <si>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</si>
  <si>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</si>
  <si>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</si>
  <si>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</si>
  <si>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</si>
  <si>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</si>
  <si>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</si>
  <si>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</si>
  <si>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</si>
  <si>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</si>
  <si>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</si>
  <si>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</si>
  <si>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</si>
  <si>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</si>
  <si>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</si>
  <si>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</si>
  <si>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</si>
  <si>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</si>
  <si>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</si>
  <si>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</si>
  <si>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</si>
  <si>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</si>
  <si>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</si>
  <si>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</si>
  <si>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</si>
  <si>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</si>
  <si>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</si>
  <si>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</si>
  <si>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</si>
  <si>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</si>
  <si>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</si>
  <si>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</si>
  <si>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</si>
  <si>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</si>
  <si>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</si>
  <si>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</si>
  <si>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</si>
  <si>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</si>
  <si>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</si>
  <si>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</si>
  <si>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</si>
  <si>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</si>
  <si>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</si>
  <si>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</si>
  <si>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</si>
  <si>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</si>
  <si>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</si>
  <si>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</si>
  <si>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</si>
  <si>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</si>
  <si>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</si>
  <si>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</si>
  <si>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</si>
  <si>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</si>
  <si>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</si>
  <si>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</si>
  <si>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</si>
  <si>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</si>
  <si>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</si>
  <si>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</si>
  <si>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</si>
  <si>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</si>
  <si>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</si>
  <si>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</si>
  <si>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</si>
  <si>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</si>
  <si>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</si>
  <si>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</si>
  <si>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</si>
  <si>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</si>
  <si>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</si>
  <si>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</si>
  <si>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</si>
  <si>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</si>
  <si>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</si>
  <si>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</si>
  <si>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</si>
  <si>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</si>
  <si>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</si>
  <si>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</si>
  <si>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</si>
  <si>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</si>
  <si>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</si>
  <si>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</si>
  <si>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</si>
  <si>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</si>
  <si>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</si>
  <si>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</si>
  <si>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</si>
  <si>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</si>
  <si>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</si>
  <si>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</si>
  <si>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</si>
  <si>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</si>
  <si>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</si>
  <si>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</si>
  <si>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</si>
  <si>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</si>
  <si>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</si>
  <si>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</si>
  <si>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</si>
  <si>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</si>
  <si>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</si>
  <si>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</si>
  <si>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</si>
  <si>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</si>
  <si>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</si>
  <si>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</si>
  <si>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</si>
  <si>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</si>
  <si>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</si>
  <si>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</si>
  <si>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</si>
  <si>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</si>
  <si>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</si>
  <si>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</si>
  <si>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</si>
  <si>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</si>
  <si>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</si>
  <si>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</si>
  <si>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</si>
  <si>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</si>
  <si>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</si>
  <si>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</si>
  <si>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</si>
  <si>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</si>
  <si>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</si>
  <si>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</si>
  <si>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</si>
  <si>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</si>
  <si>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</si>
  <si>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</si>
  <si>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</si>
  <si>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</si>
  <si>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</si>
  <si>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</si>
  <si>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</si>
  <si>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</si>
  <si>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</si>
  <si>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</si>
  <si>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</si>
  <si>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</si>
  <si>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</si>
  <si>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</si>
  <si>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</si>
  <si>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</si>
  <si>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</si>
  <si>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</si>
  <si>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</si>
  <si>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</si>
  <si>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</si>
  <si>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</si>
  <si>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</si>
  <si>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</si>
  <si>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</si>
  <si>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</si>
  <si>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</si>
  <si>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</si>
  <si>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</si>
  <si>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</si>
  <si>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</si>
  <si>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</si>
  <si>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</si>
  <si>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</si>
  <si>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</si>
  <si>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</si>
  <si>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</si>
  <si>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</si>
  <si>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</si>
  <si>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</si>
  <si>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</si>
  <si>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</si>
  <si>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</si>
  <si>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</si>
  <si>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</si>
  <si>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</si>
  <si>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</si>
  <si>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</si>
  <si>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</si>
  <si>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</si>
  <si>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</si>
  <si>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</si>
  <si>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</si>
  <si>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</si>
  <si>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</si>
  <si>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</si>
  <si>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</si>
  <si>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</si>
  <si>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</si>
  <si>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</si>
  <si>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</si>
  <si>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</si>
  <si>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</si>
  <si>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</si>
  <si>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</si>
  <si>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</si>
  <si>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</si>
  <si>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</si>
  <si>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</si>
  <si>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</si>
  <si>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</si>
  <si>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</si>
  <si>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</si>
  <si>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</si>
  <si>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</si>
  <si>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</si>
  <si>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</si>
  <si>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</si>
  <si>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</si>
  <si>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</si>
  <si>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</si>
  <si>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</si>
  <si>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</si>
  <si>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</si>
  <si>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</si>
  <si>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</si>
  <si>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</si>
  <si>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</si>
  <si>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</si>
  <si>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</si>
  <si>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</si>
  <si>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</si>
  <si>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</si>
  <si>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</si>
  <si>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</si>
  <si>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</si>
  <si>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</si>
  <si>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</si>
  <si>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</si>
  <si>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</si>
  <si>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</si>
  <si>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</si>
  <si>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</si>
  <si>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</si>
  <si>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</si>
  <si>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</si>
  <si>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</si>
  <si>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</si>
  <si>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</si>
  <si>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</si>
  <si>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</si>
  <si>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</si>
  <si>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</si>
  <si>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</si>
  <si>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</si>
  <si>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</si>
  <si>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</si>
  <si>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</si>
  <si>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</si>
  <si>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</si>
  <si>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</si>
  <si>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</si>
  <si>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</si>
  <si>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</si>
  <si>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</si>
  <si>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</si>
  <si>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</si>
  <si>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</si>
  <si>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</si>
  <si>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</si>
  <si>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</si>
  <si>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</si>
  <si>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</si>
  <si>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</si>
  <si>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</si>
  <si>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</si>
  <si>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</si>
  <si>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</si>
  <si>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</si>
  <si>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</si>
  <si>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</si>
  <si>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</si>
  <si>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</si>
  <si>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</si>
  <si>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</si>
  <si>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</si>
  <si>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</si>
  <si>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</si>
  <si>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</si>
  <si>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</si>
  <si>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</si>
  <si>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</si>
  <si>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</si>
  <si>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</si>
  <si>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</si>
  <si>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</si>
  <si>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</si>
  <si>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</si>
  <si>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</si>
  <si>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</si>
  <si>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</si>
  <si>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</si>
  <si>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</si>
  <si>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</si>
  <si>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</si>
  <si>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</si>
  <si>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</si>
  <si>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</si>
  <si>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</si>
  <si>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</si>
  <si>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</si>
  <si>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</si>
  <si>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</si>
  <si>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</si>
  <si>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</si>
  <si>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</si>
  <si>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</si>
  <si>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</si>
  <si>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</si>
  <si>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</si>
  <si>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</si>
  <si>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</si>
  <si>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</si>
  <si>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</si>
  <si>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</si>
  <si>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</si>
  <si>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</si>
  <si>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</si>
  <si>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</si>
  <si>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</si>
  <si>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</si>
  <si>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</si>
  <si>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</si>
  <si>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</si>
  <si>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</si>
  <si>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</si>
  <si>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</si>
  <si>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</si>
  <si>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</si>
  <si>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</si>
  <si>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</si>
  <si>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</si>
  <si>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</si>
  <si>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</si>
  <si>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</si>
  <si>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</si>
  <si>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</si>
  <si>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</si>
  <si>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</si>
  <si>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</si>
  <si>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</si>
  <si>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</si>
  <si>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</si>
  <si>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</si>
  <si>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</si>
  <si>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</si>
  <si>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</si>
  <si>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</si>
  <si>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</si>
  <si>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</si>
  <si>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</si>
  <si>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</si>
  <si>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</si>
  <si>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</si>
  <si>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</si>
  <si>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</si>
  <si>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</si>
  <si>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</si>
  <si>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</si>
  <si>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</si>
  <si>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</si>
  <si>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</si>
  <si>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</si>
  <si>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</si>
  <si>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</si>
  <si>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</si>
  <si>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</si>
  <si>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</si>
  <si>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</si>
  <si>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</si>
  <si>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</si>
  <si>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</si>
  <si>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</si>
  <si>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</si>
  <si>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</si>
  <si>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</si>
  <si>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</si>
  <si>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</si>
  <si>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</si>
  <si>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</si>
  <si>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</si>
  <si>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</si>
  <si>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</si>
  <si>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</si>
  <si>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</si>
  <si>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</si>
  <si>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</si>
  <si>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</si>
  <si>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</si>
  <si>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</si>
  <si>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</si>
  <si>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</si>
  <si>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</si>
  <si>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</si>
  <si>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</si>
  <si>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</si>
  <si>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</si>
  <si>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</si>
  <si>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</si>
  <si>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</si>
  <si>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</si>
  <si>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</si>
  <si>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</si>
  <si>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</si>
  <si>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</si>
  <si>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</si>
  <si>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</si>
  <si>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</si>
  <si>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</si>
  <si>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</si>
  <si>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</si>
  <si>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</si>
  <si>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</si>
  <si>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</si>
  <si>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</si>
  <si>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</si>
  <si>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</si>
  <si>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</si>
  <si>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</si>
  <si>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</si>
  <si>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</si>
  <si>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</si>
  <si>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</si>
  <si>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</si>
  <si>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</si>
  <si>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</si>
  <si>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</si>
  <si>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</si>
  <si>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</si>
  <si>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</si>
  <si>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</si>
  <si>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</si>
  <si>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</si>
  <si>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</si>
  <si>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</si>
  <si>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</si>
  <si>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</si>
  <si>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</si>
  <si>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</si>
  <si>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</si>
  <si>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</si>
  <si>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</si>
  <si>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</si>
  <si>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</si>
  <si>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</si>
  <si>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</si>
  <si>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</si>
  <si>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</si>
  <si>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</si>
  <si>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</si>
  <si>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</si>
  <si>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</si>
  <si>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</si>
  <si>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</si>
  <si>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</si>
  <si>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</si>
  <si>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</si>
  <si>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</si>
  <si>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</si>
  <si>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</si>
  <si>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</si>
  <si>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</si>
  <si>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</si>
  <si>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</si>
  <si>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</si>
  <si>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</si>
  <si>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</si>
  <si>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</si>
  <si>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</si>
  <si>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</si>
  <si>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</si>
  <si>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</si>
  <si>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</si>
  <si>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</si>
  <si>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</si>
  <si>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</si>
  <si>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</si>
  <si>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</si>
  <si>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</si>
  <si>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</si>
  <si>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</si>
  <si>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</si>
  <si>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</si>
  <si>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</si>
  <si>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</si>
  <si>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</si>
  <si>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</si>
  <si>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</si>
  <si>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</si>
  <si>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</si>
  <si>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</si>
  <si>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</si>
  <si>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</si>
  <si>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</si>
  <si>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</si>
  <si>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</si>
  <si>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</si>
  <si>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</si>
  <si>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</si>
  <si>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</si>
  <si>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</si>
  <si>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</si>
  <si>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</si>
  <si>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</si>
  <si>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</si>
  <si>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</si>
  <si>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</si>
  <si>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</si>
  <si>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</si>
  <si>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</si>
  <si>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</si>
  <si>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</si>
  <si>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</si>
  <si>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</si>
  <si>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</si>
  <si>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</si>
  <si>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</si>
  <si>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</si>
  <si>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</si>
  <si>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</si>
  <si>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</si>
  <si>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</si>
  <si>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</si>
  <si>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</si>
  <si>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</si>
  <si>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</si>
  <si>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</si>
  <si>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</si>
  <si>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</si>
  <si>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</si>
  <si>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</si>
  <si>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</si>
  <si>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</si>
  <si>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</si>
  <si>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</si>
  <si>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</si>
  <si>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</si>
  <si>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</si>
  <si>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</si>
  <si>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</si>
  <si>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</si>
  <si>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</si>
  <si>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</si>
  <si>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</si>
  <si>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</si>
  <si>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</si>
  <si>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</si>
  <si>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</si>
  <si>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</si>
  <si>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</si>
  <si>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</si>
  <si>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</si>
  <si>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</si>
  <si>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</si>
  <si>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</si>
  <si>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</si>
  <si>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</si>
  <si>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</si>
  <si>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</si>
  <si>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</si>
  <si>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</si>
  <si>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</si>
  <si>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</si>
  <si>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</si>
  <si>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</si>
  <si>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</si>
  <si>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</si>
  <si>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</si>
  <si>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</si>
  <si>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</si>
  <si>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</si>
  <si>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</si>
  <si>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</si>
  <si>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</si>
  <si>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</si>
  <si>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</si>
  <si>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</si>
  <si>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</si>
  <si>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</si>
  <si>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</si>
  <si>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</si>
  <si>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</si>
  <si>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</si>
  <si>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</si>
  <si>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</si>
  <si>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</si>
  <si>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</si>
  <si>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</si>
  <si>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</si>
  <si>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</si>
  <si>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</si>
  <si>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</si>
  <si>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</si>
  <si>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</si>
  <si>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</si>
  <si>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</si>
  <si>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</si>
  <si>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</si>
  <si>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</si>
  <si>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</si>
  <si>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</si>
  <si>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</si>
  <si>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</si>
  <si>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</si>
  <si>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</si>
  <si>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</si>
  <si>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</si>
  <si>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</si>
  <si>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</si>
  <si>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</si>
  <si>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</si>
  <si>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</si>
  <si>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</si>
  <si>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</si>
  <si>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</si>
  <si>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</si>
  <si>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</si>
  <si>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</si>
  <si>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</si>
  <si>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</si>
  <si>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</si>
  <si>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</si>
  <si>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</si>
  <si>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</si>
  <si>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</si>
  <si>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</si>
  <si>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</si>
  <si>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</si>
  <si>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</si>
  <si>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</si>
  <si>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</si>
  <si>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</si>
  <si>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</si>
  <si>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</si>
  <si>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</si>
  <si>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</si>
  <si>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</si>
  <si>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</si>
  <si>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</si>
  <si>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</si>
  <si>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</si>
  <si>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</si>
  <si>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</si>
  <si>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</si>
  <si>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</si>
  <si>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</si>
  <si>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</si>
  <si>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</si>
  <si>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</si>
  <si>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</si>
  <si>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</si>
  <si>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</si>
  <si>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</si>
  <si>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</si>
  <si>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</si>
  <si>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</si>
  <si>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</si>
  <si>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</si>
  <si>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</si>
  <si>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</si>
  <si>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</si>
  <si>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</si>
  <si>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</si>
  <si>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</si>
  <si>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</si>
  <si>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</si>
  <si>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</si>
  <si>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</si>
  <si>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</si>
  <si>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</si>
  <si>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</si>
  <si>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</si>
  <si>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</si>
  <si>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</si>
  <si>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</si>
  <si>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</si>
  <si>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</si>
  <si>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</si>
  <si>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</si>
  <si>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</si>
  <si>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</si>
  <si>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</si>
  <si>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</si>
  <si>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</si>
  <si>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</si>
  <si>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</si>
  <si>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</si>
  <si>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</si>
  <si>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</si>
  <si>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</si>
  <si>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</si>
  <si>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</si>
  <si>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</si>
  <si>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</si>
  <si>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</si>
  <si>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</si>
  <si>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</si>
  <si>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</si>
  <si>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</si>
  <si>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</si>
  <si>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</si>
  <si>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</si>
  <si>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</si>
  <si>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</si>
  <si>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</si>
  <si>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</si>
  <si>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</si>
  <si>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</si>
  <si>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</si>
  <si>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</si>
  <si>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</si>
  <si>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</si>
  <si>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</si>
  <si>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</si>
  <si>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</si>
  <si>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</si>
  <si>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</si>
  <si>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</si>
  <si>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</si>
  <si>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</si>
  <si>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</si>
  <si>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</si>
  <si>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</si>
  <si>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</si>
  <si>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</si>
  <si>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</si>
  <si>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</si>
  <si>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</si>
  <si>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</si>
  <si>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</si>
  <si>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</si>
  <si>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</si>
  <si>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</si>
  <si>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</si>
  <si>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</si>
  <si>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</si>
  <si>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</si>
  <si>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</si>
  <si>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</si>
  <si>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</si>
  <si>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</si>
  <si>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</si>
  <si>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</si>
  <si>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</si>
  <si>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</si>
  <si>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</si>
  <si>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</si>
  <si>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</si>
  <si>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</si>
  <si>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</si>
  <si>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</si>
  <si>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</si>
  <si>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</si>
  <si>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</si>
  <si>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</si>
  <si>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</si>
  <si>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</si>
  <si>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</si>
  <si>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</si>
  <si>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</si>
  <si>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</si>
  <si>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</si>
  <si>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</si>
  <si>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</si>
  <si>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</si>
  <si>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</si>
  <si>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</si>
  <si>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</si>
  <si>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</si>
  <si>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</si>
  <si>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</si>
  <si>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</si>
  <si>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</si>
  <si>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</si>
  <si>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</si>
  <si>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</si>
  <si>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</si>
  <si>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</si>
  <si>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</si>
  <si>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</si>
  <si>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</si>
  <si>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</si>
  <si>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</si>
  <si>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</si>
  <si>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</si>
  <si>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</si>
  <si>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</si>
  <si>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</si>
  <si>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</si>
  <si>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</si>
  <si>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</si>
  <si>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</si>
  <si>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</si>
  <si>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</si>
  <si>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</si>
  <si>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</si>
  <si>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</si>
  <si>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</si>
  <si>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</si>
  <si>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</si>
  <si>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</si>
  <si>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</si>
  <si>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</si>
  <si>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</si>
  <si>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</si>
  <si>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</si>
  <si>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</si>
  <si>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</si>
  <si>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</si>
  <si>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</si>
  <si>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</si>
  <si>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</si>
  <si>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</si>
  <si>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</si>
  <si>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</si>
  <si>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</si>
  <si>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</si>
  <si>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</si>
  <si>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</si>
  <si>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</si>
  <si>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</si>
  <si>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</si>
  <si>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</si>
  <si>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</si>
  <si>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</si>
  <si>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</si>
  <si>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</si>
  <si>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</si>
  <si>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</si>
  <si>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</si>
  <si>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</si>
  <si>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</si>
  <si>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</si>
  <si>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</si>
  <si>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</si>
  <si>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</si>
  <si>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</si>
  <si>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</si>
  <si>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</si>
  <si>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</si>
  <si>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</si>
  <si>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</si>
  <si>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</si>
  <si>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</si>
  <si>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</si>
  <si>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</si>
  <si>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</si>
  <si>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</si>
  <si>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</si>
  <si>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</si>
  <si>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</si>
  <si>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</si>
  <si>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</si>
  <si>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</si>
  <si>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</si>
  <si>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</si>
  <si>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</si>
  <si>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</si>
  <si>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</si>
  <si>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</si>
  <si>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</si>
  <si>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</si>
  <si>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</si>
  <si>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</si>
  <si>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</si>
  <si>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</si>
  <si>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</si>
  <si>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</si>
  <si>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</si>
  <si>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</si>
  <si>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</si>
  <si>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</si>
  <si>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</si>
  <si>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</si>
  <si>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</si>
  <si>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</si>
  <si>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</si>
  <si>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</si>
  <si>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</si>
  <si>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</si>
  <si>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</si>
  <si>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</si>
  <si>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</si>
  <si>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</si>
  <si>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</si>
  <si>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</si>
  <si>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</si>
  <si>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</si>
  <si>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</si>
  <si>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</si>
  <si>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</si>
  <si>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</si>
  <si>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</si>
  <si>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</si>
  <si>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</si>
  <si>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</si>
  <si>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</si>
  <si>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</si>
  <si>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</si>
  <si>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</si>
  <si>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</si>
  <si>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</si>
  <si>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</si>
  <si>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</si>
  <si>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</si>
  <si>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</si>
  <si>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</si>
  <si>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</si>
  <si>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</si>
  <si>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</si>
  <si>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</si>
  <si>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</si>
  <si>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</si>
  <si>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</si>
  <si>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</si>
  <si>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</si>
  <si>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</si>
  <si>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</si>
  <si>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</si>
  <si>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</si>
  <si>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</si>
  <si>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</si>
  <si>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</si>
  <si>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</si>
  <si>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</si>
  <si>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</si>
  <si>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</si>
  <si>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</si>
  <si>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</si>
  <si>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</si>
  <si>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</si>
  <si>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</si>
  <si>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</si>
  <si>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</si>
  <si>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</si>
  <si>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</si>
  <si>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</si>
  <si>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</si>
  <si>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</si>
  <si>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</si>
  <si>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</si>
  <si>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</si>
  <si>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</si>
  <si>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</si>
  <si>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</si>
  <si>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</si>
  <si>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</si>
  <si>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</si>
  <si>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</si>
  <si>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</si>
  <si>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</si>
  <si>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</si>
  <si>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</si>
  <si>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</si>
  <si>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</si>
  <si>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</si>
  <si>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</si>
  <si>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</si>
  <si>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</si>
  <si>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</si>
  <si>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</si>
  <si>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</si>
  <si>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</si>
  <si>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</si>
  <si>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</si>
  <si>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</si>
  <si>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</si>
  <si>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</si>
  <si>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</si>
  <si>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</si>
  <si>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</si>
  <si>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</si>
  <si>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</si>
  <si>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</si>
  <si>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</si>
  <si>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</si>
  <si>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</si>
  <si>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</si>
  <si>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</si>
  <si>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</si>
  <si>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</si>
  <si>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</si>
  <si>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</si>
  <si>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</si>
  <si>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</si>
  <si>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</si>
  <si>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</si>
  <si>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</si>
  <si>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</si>
  <si>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</si>
  <si>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</si>
  <si>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</si>
  <si>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</si>
  <si>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</si>
  <si>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</si>
  <si>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</si>
  <si>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</si>
  <si>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</si>
  <si>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</si>
  <si>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</si>
  <si>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</si>
  <si>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</si>
  <si>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</si>
  <si>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</si>
  <si>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</si>
  <si>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</si>
  <si>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</si>
  <si>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</si>
  <si>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</si>
  <si>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</si>
  <si>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</si>
  <si>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</si>
  <si>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</si>
  <si>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</si>
  <si>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</si>
  <si>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</si>
  <si>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</si>
  <si>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</si>
  <si>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</si>
  <si>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</si>
  <si>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</si>
  <si>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</si>
  <si>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</si>
  <si>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</si>
  <si>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</si>
  <si>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</si>
  <si>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</si>
  <si>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</si>
  <si>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</si>
  <si>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</si>
  <si>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</si>
  <si>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</si>
  <si>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</si>
  <si>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</si>
  <si>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</si>
  <si>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</si>
  <si>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</si>
  <si>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</si>
  <si>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</si>
  <si>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</si>
  <si>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</si>
  <si>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</si>
  <si>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</si>
  <si>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</si>
  <si>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</si>
  <si>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</si>
  <si>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</si>
  <si>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</si>
  <si>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</si>
  <si>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</si>
  <si>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</si>
  <si>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</si>
  <si>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</si>
  <si>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</si>
  <si>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</si>
  <si>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</si>
  <si>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</si>
  <si>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</si>
  <si>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</si>
  <si>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</si>
  <si>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</si>
  <si>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</si>
  <si>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</si>
  <si>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</si>
  <si>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</si>
  <si>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</si>
  <si>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</si>
  <si>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</si>
  <si>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</si>
  <si>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</si>
  <si>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</si>
  <si>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</si>
  <si>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</si>
  <si>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</si>
  <si>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</si>
  <si>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</si>
  <si>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</si>
  <si>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</si>
  <si>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</si>
  <si>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</si>
  <si>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</si>
  <si>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</si>
  <si>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</si>
  <si>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</si>
  <si>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</si>
  <si>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</si>
  <si>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</si>
  <si>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</si>
  <si>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</si>
  <si>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</si>
  <si>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</si>
  <si>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</si>
  <si>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</si>
  <si>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</si>
  <si>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</si>
  <si>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</si>
  <si>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</si>
  <si>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</si>
  <si>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</si>
  <si>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</si>
  <si>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</si>
  <si>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</si>
  <si>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</si>
  <si>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</si>
  <si>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</si>
  <si>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</si>
  <si>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</si>
  <si>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</si>
  <si>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</si>
  <si>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</si>
  <si>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</si>
  <si>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</si>
  <si>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</si>
  <si>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</si>
  <si>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</si>
  <si>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</si>
  <si>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</si>
  <si>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</si>
  <si>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</si>
  <si>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</si>
  <si>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</si>
  <si>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</si>
  <si>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</si>
  <si>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</si>
  <si>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</si>
  <si>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</si>
  <si>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</si>
  <si>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</si>
  <si>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</si>
  <si>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</si>
  <si>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</si>
  <si>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</si>
  <si>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</si>
  <si>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</si>
  <si>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</si>
  <si>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</si>
  <si>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</si>
  <si>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</si>
  <si>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</si>
  <si>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</si>
  <si>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</si>
  <si>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</si>
  <si>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</si>
  <si>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</si>
  <si>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</si>
  <si>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</si>
  <si>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</si>
  <si>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</si>
  <si>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</si>
  <si>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</si>
  <si>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</si>
  <si>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</si>
  <si>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</si>
  <si>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</si>
  <si>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</si>
  <si>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</si>
  <si>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</si>
  <si>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</si>
  <si>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</si>
  <si>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</si>
  <si>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</si>
  <si>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</si>
  <si>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</si>
  <si>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</si>
  <si>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</si>
  <si>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</si>
  <si>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</si>
  <si>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</si>
  <si>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</si>
  <si>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</si>
  <si>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</si>
  <si>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</si>
  <si>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</si>
  <si>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</si>
  <si>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</si>
  <si>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</si>
  <si>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</si>
  <si>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</si>
  <si>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</si>
  <si>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</si>
  <si>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</si>
  <si>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</si>
  <si>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</si>
  <si>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</si>
  <si>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</si>
  <si>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</si>
  <si>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</si>
  <si>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</si>
  <si>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</si>
  <si>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</si>
  <si>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</si>
  <si>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</si>
  <si>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</si>
  <si>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</si>
  <si>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</si>
  <si>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</si>
  <si>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</si>
  <si>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</si>
  <si>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</si>
  <si>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</si>
  <si>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</si>
  <si>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</si>
  <si>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</si>
  <si>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</si>
  <si>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</si>
  <si>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</si>
  <si>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</si>
  <si>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</si>
  <si>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</si>
  <si>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</si>
  <si>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</si>
  <si>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</si>
  <si>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</si>
  <si>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</si>
  <si>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</si>
  <si>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</si>
  <si>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</si>
  <si>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</si>
  <si>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</si>
  <si>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</si>
  <si>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</si>
  <si>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</si>
  <si>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</si>
  <si>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</si>
  <si>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</si>
  <si>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</si>
  <si>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</si>
  <si>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</si>
  <si>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</si>
  <si>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</si>
  <si>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</si>
  <si>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</si>
  <si>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</si>
  <si>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</si>
  <si>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</si>
  <si>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</si>
  <si>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</si>
  <si>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</si>
  <si>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</si>
  <si>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</si>
  <si>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</si>
  <si>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</si>
  <si>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</si>
  <si>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</si>
  <si>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</si>
  <si>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</si>
  <si>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</si>
  <si>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</si>
  <si>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</si>
  <si>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</si>
  <si>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</si>
  <si>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</si>
  <si>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</si>
  <si>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</si>
  <si>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</si>
  <si>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</si>
  <si>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</si>
  <si>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</si>
  <si>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</si>
  <si>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</si>
  <si>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</si>
  <si>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</si>
  <si>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</si>
  <si>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</si>
  <si>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</si>
  <si>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</si>
  <si>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</si>
  <si>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</si>
  <si>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</si>
  <si>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</si>
  <si>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</si>
  <si>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</si>
  <si>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</si>
  <si>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</si>
  <si>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</si>
  <si>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</si>
  <si>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</si>
  <si>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</si>
  <si>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</si>
  <si>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</si>
  <si>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</si>
  <si>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</si>
  <si>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</si>
  <si>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</si>
  <si>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</si>
  <si>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</si>
  <si>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</si>
  <si>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</si>
  <si>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</si>
  <si>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</si>
  <si>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</si>
  <si>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</si>
  <si>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</si>
  <si>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</si>
  <si>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</si>
  <si>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</si>
  <si>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</si>
  <si>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</si>
  <si>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</si>
  <si>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</si>
  <si>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</si>
  <si>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</si>
  <si>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</si>
  <si>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</si>
  <si>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</si>
  <si>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</si>
  <si>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</si>
  <si>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</si>
  <si>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</si>
  <si>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</si>
  <si>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</si>
  <si>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</si>
  <si>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</si>
  <si>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</si>
  <si>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</si>
  <si>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</si>
  <si>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</si>
  <si>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</si>
  <si>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</si>
  <si>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</si>
  <si>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</si>
  <si>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</si>
  <si>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</si>
  <si>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</si>
  <si>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</si>
  <si>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</si>
  <si>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</si>
  <si>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</si>
  <si>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</si>
  <si>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</si>
  <si>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</si>
  <si>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</si>
  <si>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</si>
  <si>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</si>
  <si>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</si>
  <si>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</si>
  <si>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</si>
  <si>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</si>
  <si>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</si>
  <si>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</si>
  <si>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</si>
  <si>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</si>
  <si>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</si>
  <si>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</si>
  <si>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</si>
  <si>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</si>
  <si>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</si>
  <si>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</si>
  <si>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</si>
  <si>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</si>
  <si>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</si>
  <si>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</si>
  <si>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</si>
  <si>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</si>
  <si>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</si>
  <si>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</si>
  <si>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</si>
  <si>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</si>
  <si>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</si>
  <si>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</si>
  <si>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</si>
  <si>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</si>
  <si>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</si>
  <si>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</si>
  <si>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</si>
  <si>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</si>
  <si>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</si>
  <si>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</si>
  <si>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</si>
  <si>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</si>
  <si>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</si>
  <si>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</si>
  <si>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</si>
  <si>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</si>
  <si>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</si>
  <si>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</si>
  <si>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</si>
  <si>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</si>
  <si>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</si>
  <si>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</si>
  <si>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</si>
  <si>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</si>
  <si>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</si>
  <si>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</si>
  <si>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</si>
  <si>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</si>
  <si>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</si>
  <si>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</si>
  <si>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</si>
  <si>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</si>
  <si>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</si>
  <si>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</si>
  <si>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</si>
  <si>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</si>
  <si>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</si>
  <si>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</si>
  <si>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</si>
  <si>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</si>
  <si>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</si>
  <si>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</si>
  <si>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</si>
  <si>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</si>
  <si>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</si>
  <si>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</si>
  <si>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</si>
  <si>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</si>
  <si>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</si>
  <si>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</si>
  <si>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</si>
  <si>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</si>
  <si>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</si>
  <si>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</si>
  <si>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</si>
  <si>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</si>
  <si>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</si>
  <si>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</si>
  <si>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</si>
  <si>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</si>
  <si>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</si>
  <si>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</si>
  <si>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</si>
  <si>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</si>
  <si>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</si>
  <si>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</si>
  <si>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</si>
  <si>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</si>
  <si>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</si>
  <si>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</si>
  <si>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</si>
  <si>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</si>
  <si>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</si>
  <si>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</si>
  <si>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</si>
  <si>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</si>
  <si>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</si>
  <si>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</si>
  <si>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</si>
  <si>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</si>
  <si>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</si>
  <si>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</si>
  <si>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</si>
  <si>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</si>
  <si>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</si>
  <si>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</si>
  <si>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</si>
  <si>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</si>
  <si>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</si>
  <si>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</si>
  <si>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</si>
  <si>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</si>
  <si>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</si>
  <si>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</si>
  <si>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</si>
  <si>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</si>
  <si>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</si>
  <si>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</si>
  <si>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</si>
  <si>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</si>
  <si>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</si>
  <si>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</si>
  <si>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</si>
  <si>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</si>
  <si>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</si>
  <si>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</si>
  <si>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</si>
  <si>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</si>
  <si>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</si>
  <si>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</si>
  <si>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</si>
  <si>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</si>
  <si>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</si>
  <si>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</si>
  <si>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</si>
  <si>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</si>
  <si>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</si>
  <si>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</si>
  <si>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</si>
  <si>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</si>
  <si>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</si>
  <si>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</si>
  <si>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</si>
  <si>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</si>
  <si>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</si>
  <si>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</si>
  <si>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</si>
  <si>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</si>
  <si>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</si>
  <si>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</si>
  <si>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</si>
  <si>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</si>
  <si>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</si>
  <si>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</si>
  <si>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</si>
  <si>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</si>
  <si>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</si>
  <si>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</si>
  <si>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</si>
  <si>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</si>
  <si>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</si>
  <si>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</si>
  <si>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</si>
  <si>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</si>
  <si>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</si>
  <si>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</si>
  <si>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</si>
  <si>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</si>
  <si>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</si>
  <si>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</si>
  <si>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</si>
  <si>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</si>
  <si>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</si>
  <si>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</si>
  <si>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</si>
  <si>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</si>
  <si>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</si>
  <si>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</si>
  <si>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</si>
  <si>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</si>
  <si>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</si>
  <si>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</si>
  <si>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</si>
  <si>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</si>
  <si>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</si>
  <si>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</si>
  <si>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</si>
  <si>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</si>
  <si>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</si>
  <si>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</si>
  <si>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</si>
  <si>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</si>
  <si>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</si>
  <si>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</si>
  <si>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</si>
  <si>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</si>
  <si>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</si>
  <si>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</si>
  <si>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</si>
  <si>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</si>
  <si>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</si>
  <si>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</si>
  <si>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</si>
  <si>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</si>
  <si>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</si>
  <si>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</si>
  <si>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</si>
  <si>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</si>
  <si>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</si>
  <si>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</si>
  <si>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</si>
  <si>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</si>
  <si>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</si>
  <si>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</si>
  <si>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</si>
  <si>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</si>
  <si>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</si>
  <si>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</si>
  <si>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</si>
  <si>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</si>
  <si>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</si>
  <si>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</si>
  <si>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</si>
  <si>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</si>
  <si>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</si>
  <si>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</si>
  <si>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</si>
  <si>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</si>
  <si>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</si>
  <si>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</si>
  <si>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</si>
  <si>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</si>
  <si>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</si>
  <si>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</si>
  <si>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</si>
  <si>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</si>
  <si>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</si>
  <si>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</si>
  <si>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</si>
  <si>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</si>
  <si>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</si>
  <si>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</si>
  <si>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</si>
  <si>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</si>
  <si>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</si>
  <si>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</si>
  <si>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</si>
  <si>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</si>
  <si>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</si>
  <si>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</si>
  <si>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</si>
  <si>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</si>
  <si>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</si>
  <si>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</si>
  <si>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</si>
  <si>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</si>
  <si>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</si>
  <si>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</si>
  <si>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</si>
  <si>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</si>
  <si>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</si>
  <si>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</si>
  <si>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</si>
  <si>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</si>
  <si>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</si>
  <si>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</si>
  <si>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</si>
  <si>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</si>
  <si>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</si>
  <si>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</si>
  <si>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</si>
  <si>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</si>
  <si>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</si>
  <si>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</si>
  <si>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</si>
  <si>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</si>
  <si>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</si>
  <si>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</si>
  <si>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</si>
  <si>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</si>
  <si>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</si>
  <si>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</si>
  <si>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</si>
  <si>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</si>
  <si>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</si>
  <si>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</si>
  <si>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</si>
  <si>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</si>
  <si>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</si>
  <si>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</si>
  <si>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</si>
  <si>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</si>
  <si>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</si>
  <si>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</si>
  <si>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</si>
  <si>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</si>
  <si>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</si>
  <si>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</si>
  <si>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</si>
  <si>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</si>
  <si>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</si>
  <si>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</si>
  <si>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</si>
  <si>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</si>
  <si>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</si>
  <si>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</si>
  <si>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</si>
  <si>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</si>
  <si>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</si>
  <si>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</si>
  <si>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</si>
  <si>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</si>
  <si>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</si>
  <si>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</si>
  <si>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</si>
  <si>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</si>
  <si>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</si>
  <si>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</si>
  <si>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</si>
  <si>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</si>
  <si>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</si>
  <si>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</si>
  <si>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</si>
  <si>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</si>
  <si>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</si>
  <si>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</si>
  <si>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</si>
  <si>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</si>
  <si>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</si>
  <si>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</si>
  <si>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</si>
  <si>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</si>
  <si>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</si>
  <si>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</si>
  <si>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</si>
  <si>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</si>
  <si>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</si>
  <si>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</si>
  <si>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</si>
  <si>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</si>
  <si>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</si>
  <si>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</si>
  <si>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</si>
  <si>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</si>
  <si>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</si>
  <si>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</si>
  <si>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</si>
  <si>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</si>
  <si>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</si>
  <si>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</si>
  <si>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</si>
  <si>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</si>
  <si>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</si>
  <si>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</si>
  <si>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</si>
  <si>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</si>
  <si>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</si>
  <si>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</si>
  <si>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</si>
  <si>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</si>
  <si>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</si>
  <si>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</si>
  <si>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</si>
  <si>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</si>
  <si>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</si>
  <si>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</si>
  <si>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</si>
  <si>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</si>
  <si>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</si>
  <si>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</si>
  <si>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</si>
  <si>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</si>
  <si>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</si>
  <si>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</si>
  <si>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</si>
  <si>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</si>
  <si>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</si>
  <si>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</si>
  <si>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</si>
  <si>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</si>
  <si>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</si>
  <si>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</si>
  <si>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</si>
  <si>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</si>
  <si>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</si>
  <si>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</si>
  <si>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</si>
  <si>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</si>
  <si>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</si>
  <si>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</si>
  <si>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</si>
  <si>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</si>
  <si>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</si>
  <si>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</si>
  <si>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</si>
  <si>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</si>
  <si>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</si>
  <si>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</si>
  <si>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</si>
  <si>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</si>
  <si>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</si>
  <si>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</si>
  <si>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</si>
  <si>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</si>
  <si>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</si>
  <si>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</si>
  <si>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</si>
  <si>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</si>
  <si>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</si>
  <si>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</si>
  <si>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</si>
  <si>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</si>
  <si>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</si>
  <si>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</si>
  <si>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</si>
  <si>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</si>
  <si>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</si>
  <si>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</si>
  <si>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</si>
  <si>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</si>
  <si>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</si>
  <si>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</si>
  <si>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</si>
  <si>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</si>
  <si>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</si>
  <si>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</si>
  <si>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</si>
  <si>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</si>
  <si>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</si>
  <si>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</si>
  <si>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</si>
  <si>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</si>
  <si>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</si>
  <si>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</si>
  <si>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</si>
  <si>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</si>
  <si>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</si>
  <si>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</si>
  <si>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</si>
  <si>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</si>
  <si>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</si>
  <si>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</si>
  <si>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</si>
  <si>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</si>
  <si>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</si>
  <si>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</si>
  <si>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</si>
  <si>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</si>
  <si>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</si>
  <si>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</si>
  <si>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</si>
  <si>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</si>
  <si>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</si>
  <si>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</si>
  <si>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</si>
  <si>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</si>
  <si>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</si>
  <si>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</si>
  <si>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</si>
  <si>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</si>
  <si>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</si>
  <si>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</si>
  <si>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</si>
  <si>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</si>
  <si>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</si>
  <si>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</si>
  <si>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</si>
  <si>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</si>
  <si>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</si>
  <si>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</si>
  <si>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</si>
  <si>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</si>
  <si>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</si>
  <si>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</si>
  <si>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</si>
  <si>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</si>
  <si>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</si>
  <si>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</si>
  <si>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</si>
  <si>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</si>
  <si>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</si>
  <si>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</si>
  <si>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</si>
  <si>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</si>
  <si>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</si>
  <si>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</si>
  <si>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</si>
  <si>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</si>
  <si>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</si>
  <si>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</si>
  <si>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</si>
  <si>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</si>
  <si>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</si>
  <si>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</si>
  <si>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</si>
  <si>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</si>
  <si>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</si>
  <si>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</si>
  <si>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</si>
  <si>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</si>
  <si>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</si>
  <si>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</si>
  <si>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</si>
  <si>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</si>
  <si>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</si>
  <si>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</si>
  <si>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</si>
  <si>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</si>
  <si>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</si>
  <si>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</si>
  <si>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</si>
  <si>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</si>
  <si>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</si>
  <si>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</si>
  <si>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</si>
  <si>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</si>
  <si>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</si>
  <si>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</si>
  <si>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</si>
  <si>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</si>
  <si>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</si>
  <si>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</si>
  <si>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</si>
  <si>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</si>
  <si>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</si>
  <si>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</si>
  <si>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</si>
  <si>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</si>
  <si>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</si>
  <si>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</si>
  <si>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</si>
  <si>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</si>
  <si>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</si>
  <si>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</si>
  <si>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</si>
  <si>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</si>
  <si>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</si>
  <si>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</si>
  <si>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</si>
  <si>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</si>
  <si>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</si>
  <si>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</si>
  <si>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</si>
  <si>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</si>
  <si>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</si>
  <si>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</si>
  <si>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</si>
  <si>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</si>
  <si>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</si>
  <si>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</si>
  <si>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</si>
  <si>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</si>
  <si>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</si>
  <si>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</si>
  <si>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</si>
  <si>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</si>
  <si>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</si>
  <si>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</si>
  <si>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</si>
  <si>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</si>
  <si>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</si>
  <si>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</si>
  <si>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</si>
  <si>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</si>
  <si>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</si>
  <si>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</si>
  <si>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</si>
  <si>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</si>
  <si>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</si>
  <si>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</si>
  <si>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</si>
  <si>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</si>
  <si>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</si>
  <si>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</si>
  <si>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</si>
  <si>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</si>
  <si>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</si>
  <si>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</si>
  <si>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</si>
  <si>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</si>
  <si>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</si>
  <si>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</si>
  <si>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</si>
  <si>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</si>
  <si>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</si>
  <si>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</si>
  <si>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</si>
  <si>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</si>
  <si>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</si>
  <si>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</si>
  <si>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</si>
  <si>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</si>
  <si>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</si>
  <si>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</si>
  <si>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</si>
  <si>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</si>
  <si>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</si>
  <si>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</si>
  <si>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</si>
  <si>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</si>
  <si>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</si>
  <si>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</si>
  <si>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</si>
  <si>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</si>
  <si>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</si>
  <si>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</si>
  <si>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</si>
  <si>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</si>
  <si>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</si>
  <si>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</si>
  <si>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</si>
  <si>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</si>
  <si>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</si>
  <si>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</si>
  <si>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</si>
  <si>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</si>
  <si>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</si>
  <si>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</si>
  <si>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</si>
  <si>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</si>
  <si>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</si>
  <si>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</si>
  <si>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</si>
  <si>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</si>
  <si>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</si>
  <si>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</si>
  <si>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</si>
  <si>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</si>
  <si>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</si>
  <si>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</si>
  <si>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</si>
  <si>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</si>
  <si>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</si>
  <si>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</si>
  <si>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</si>
  <si>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</si>
  <si>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</si>
  <si>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</si>
  <si>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</si>
  <si>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</si>
  <si>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</si>
  <si>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</si>
  <si>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</si>
  <si>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</si>
  <si>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</si>
  <si>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</si>
  <si>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</si>
  <si>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</si>
  <si>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</si>
  <si>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</si>
  <si>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</si>
  <si>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</si>
  <si>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</si>
  <si>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</si>
  <si>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</si>
  <si>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</si>
  <si>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</si>
  <si>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</si>
  <si>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</si>
  <si>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</si>
  <si>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</si>
  <si>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</si>
  <si>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</si>
  <si>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</si>
  <si>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</si>
  <si>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</si>
  <si>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</si>
  <si>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</si>
  <si>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</si>
  <si>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</si>
  <si>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</si>
  <si>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</si>
  <si>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</si>
  <si>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</si>
  <si>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</si>
  <si>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</si>
  <si>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</si>
  <si>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</si>
  <si>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</si>
  <si>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</si>
  <si>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</si>
  <si>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</si>
  <si>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</si>
  <si>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</si>
  <si>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</si>
  <si>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</si>
  <si>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</si>
  <si>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</si>
  <si>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</si>
  <si>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</si>
  <si>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</si>
  <si>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</si>
  <si>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</si>
  <si>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</si>
  <si>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</si>
  <si>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</si>
  <si>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</si>
  <si>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</si>
  <si>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</si>
  <si>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</si>
  <si>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</si>
  <si>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</si>
  <si>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</si>
  <si>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</si>
  <si>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</si>
  <si>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</si>
  <si>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</si>
  <si>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</si>
  <si>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</si>
  <si>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</si>
  <si>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</si>
  <si>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</si>
  <si>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</si>
  <si>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</si>
  <si>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</si>
  <si>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</si>
  <si>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</si>
  <si>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</si>
  <si>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</si>
  <si>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</si>
  <si>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</si>
  <si>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</si>
  <si>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</si>
  <si>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</si>
  <si>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</si>
  <si>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</si>
  <si>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</si>
  <si>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</si>
  <si>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</si>
  <si>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</si>
  <si>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</si>
  <si>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</si>
  <si>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</si>
  <si>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</si>
  <si>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</si>
  <si>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</si>
  <si>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</si>
  <si>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</si>
  <si>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</si>
  <si>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</si>
  <si>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</si>
  <si>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</si>
  <si>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</si>
  <si>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</si>
  <si>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</si>
  <si>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</si>
  <si>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</si>
  <si>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</si>
  <si>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</si>
  <si>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</si>
  <si>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</si>
  <si>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</si>
  <si>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</si>
  <si>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</si>
  <si>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</si>
  <si>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</si>
  <si>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</si>
  <si>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</si>
  <si>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</si>
  <si>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</si>
  <si>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</si>
  <si>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</si>
  <si>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</si>
  <si>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</si>
  <si>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</si>
  <si>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</si>
  <si>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</si>
  <si>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</si>
  <si>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</si>
  <si>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</si>
  <si>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</si>
  <si>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</si>
  <si>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</si>
  <si>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</si>
  <si>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</si>
  <si>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</si>
  <si>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</si>
  <si>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</si>
  <si>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</si>
  <si>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</si>
  <si>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</si>
  <si>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</si>
  <si>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</si>
  <si>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</si>
  <si>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</si>
  <si>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</si>
  <si>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</si>
  <si>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</si>
  <si>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</si>
  <si>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</si>
  <si>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</si>
  <si>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</si>
  <si>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</si>
  <si>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</si>
  <si>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</si>
  <si>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</si>
  <si>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</si>
  <si>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</si>
  <si>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</si>
  <si>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</si>
  <si>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</si>
  <si>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</si>
  <si>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</si>
  <si>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</si>
  <si>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</si>
  <si>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</si>
  <si>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</si>
  <si>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</si>
  <si>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</si>
  <si>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</si>
  <si>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</si>
  <si>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</si>
  <si>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</si>
  <si>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</si>
  <si>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</si>
  <si>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</si>
  <si>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</si>
  <si>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</si>
  <si>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</si>
  <si>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</si>
  <si>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</si>
  <si>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</si>
  <si>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</si>
  <si>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</si>
  <si>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</si>
  <si>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</si>
  <si>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</si>
  <si>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</si>
  <si>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</si>
  <si>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</si>
  <si>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</si>
  <si>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</si>
  <si>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</si>
  <si>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</si>
  <si>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</si>
  <si>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</si>
  <si>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</si>
  <si>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</si>
  <si>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</si>
  <si>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</si>
  <si>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</si>
  <si>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</si>
  <si>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</si>
  <si>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</si>
  <si>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</si>
  <si>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</si>
  <si>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</si>
  <si>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</si>
  <si>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</si>
  <si>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</si>
  <si>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</si>
  <si>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</si>
  <si>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</si>
  <si>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</si>
  <si>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</si>
  <si>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</si>
  <si>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</si>
  <si>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</si>
  <si>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</si>
  <si>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</si>
  <si>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</si>
  <si>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</si>
  <si>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</si>
  <si>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</si>
  <si>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</si>
  <si>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</si>
  <si>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</si>
  <si>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</si>
  <si>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</si>
  <si>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</si>
  <si>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</si>
  <si>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</si>
  <si>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</si>
  <si>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</si>
  <si>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</si>
  <si>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</si>
  <si>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</si>
  <si>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</si>
  <si>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</si>
  <si>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</si>
  <si>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</si>
  <si>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</si>
  <si>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</si>
  <si>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</si>
  <si>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</si>
  <si>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</si>
  <si>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</si>
  <si>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</si>
  <si>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</si>
  <si>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</si>
  <si>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</si>
  <si>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</si>
  <si>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</si>
  <si>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</si>
  <si>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</si>
  <si>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</si>
  <si>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</si>
  <si>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</si>
  <si>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</si>
  <si>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</si>
  <si>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</si>
  <si>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</si>
  <si>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</si>
  <si>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</si>
  <si>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</si>
  <si>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</si>
  <si>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</si>
  <si>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</si>
  <si>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</si>
  <si>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</si>
  <si>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</si>
  <si>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</si>
  <si>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</si>
  <si>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</si>
  <si>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</si>
  <si>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</si>
  <si>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</si>
  <si>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</si>
  <si>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</si>
  <si>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</si>
  <si>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</si>
  <si>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</si>
  <si>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</si>
  <si>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</si>
  <si>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</si>
  <si>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</si>
  <si>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</si>
  <si>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</si>
  <si>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</si>
  <si>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</si>
  <si>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</si>
  <si>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</si>
  <si>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</si>
  <si>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</si>
  <si>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</si>
  <si>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</si>
  <si>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</si>
  <si>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</si>
  <si>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</si>
  <si>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</si>
  <si>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</si>
  <si>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</si>
  <si>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</si>
  <si>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</si>
  <si>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</si>
  <si>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</si>
  <si>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</si>
  <si>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</si>
  <si>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</si>
  <si>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</si>
  <si>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</si>
  <si>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</si>
  <si>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</si>
  <si>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</si>
  <si>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</si>
  <si>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</si>
  <si>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</si>
  <si>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</si>
  <si>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</si>
  <si>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</si>
  <si>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</si>
  <si>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</si>
  <si>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</si>
  <si>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</si>
  <si>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</si>
  <si>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</si>
  <si>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</si>
  <si>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</si>
  <si>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</si>
  <si>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</si>
  <si>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</si>
  <si>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</si>
  <si>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</si>
  <si>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</si>
  <si>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</si>
  <si>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</si>
  <si>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</si>
  <si>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</si>
  <si>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</si>
  <si>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</si>
  <si>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</si>
  <si>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</si>
  <si>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</si>
  <si>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</si>
  <si>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</si>
  <si>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</si>
  <si>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</si>
  <si>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</si>
  <si>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</si>
  <si>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</si>
  <si>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</si>
  <si>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</si>
  <si>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</si>
  <si>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</si>
  <si>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</si>
  <si>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</si>
  <si>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</si>
  <si>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</si>
  <si>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</si>
  <si>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</si>
  <si>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</si>
  <si>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</si>
  <si>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</si>
  <si>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</si>
  <si>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</si>
  <si>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</si>
  <si>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</si>
  <si>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</si>
  <si>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</si>
  <si>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</si>
  <si>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</si>
  <si>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</si>
  <si>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</si>
  <si>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</si>
  <si>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</si>
  <si>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</si>
  <si>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</si>
  <si>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</si>
  <si>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</si>
  <si>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</si>
  <si>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</si>
  <si>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</si>
  <si>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</si>
  <si>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</si>
  <si>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</si>
  <si>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</si>
  <si>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</si>
  <si>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</si>
  <si>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</si>
  <si>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</si>
  <si>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</si>
  <si>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</si>
  <si>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</si>
  <si>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</si>
  <si>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</si>
  <si>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</si>
  <si>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</si>
  <si>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</si>
  <si>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</si>
  <si>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</si>
  <si>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</si>
  <si>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</si>
  <si>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</si>
  <si>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</si>
  <si>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</si>
  <si>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</si>
  <si>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</si>
  <si>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</si>
  <si>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</si>
  <si>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</si>
  <si>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</si>
  <si>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</si>
  <si>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</si>
  <si>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</si>
  <si>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</si>
  <si>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</si>
  <si>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</si>
  <si>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</si>
  <si>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</si>
  <si>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</si>
  <si>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</si>
  <si>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</si>
  <si>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</si>
  <si>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</si>
  <si>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</si>
  <si>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</si>
  <si>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</si>
  <si>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</si>
  <si>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</si>
  <si>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</si>
  <si>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</si>
  <si>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</si>
  <si>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</si>
  <si>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</si>
  <si>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</si>
  <si>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</si>
  <si>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</si>
  <si>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</si>
  <si>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</si>
  <si>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</si>
  <si>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</si>
  <si>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</si>
  <si>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</si>
  <si>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</si>
  <si>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</si>
  <si>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</si>
  <si>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</si>
  <si>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</si>
  <si>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</si>
  <si>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</si>
  <si>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</si>
  <si>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</si>
  <si>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</si>
  <si>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</si>
  <si>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</si>
  <si>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</si>
  <si>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</si>
  <si>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</si>
  <si>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</si>
  <si>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</si>
  <si>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</si>
  <si>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</si>
  <si>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</si>
  <si>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</si>
  <si>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</si>
  <si>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</si>
  <si>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</si>
  <si>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</si>
  <si>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</si>
  <si>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</si>
  <si>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</si>
  <si>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</si>
  <si>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</si>
  <si>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</si>
  <si>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</si>
  <si>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</si>
  <si>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</si>
  <si>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</si>
  <si>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</si>
  <si>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</si>
  <si>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</si>
  <si>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</si>
  <si>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</si>
  <si>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</si>
  <si>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</si>
  <si>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</si>
  <si>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</si>
  <si>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</si>
  <si>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</si>
  <si>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</si>
  <si>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</si>
  <si>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</si>
  <si>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</si>
  <si>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</si>
  <si>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</si>
  <si>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</si>
  <si>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</si>
  <si>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</si>
  <si>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</si>
  <si>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</si>
  <si>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</si>
  <si>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</si>
  <si>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</si>
  <si>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</si>
  <si>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</si>
  <si>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</si>
  <si>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</si>
  <si>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</si>
  <si>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</si>
  <si>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</si>
  <si>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</si>
  <si>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</si>
  <si>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</si>
  <si>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</si>
  <si>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</si>
  <si>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</si>
  <si>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</si>
  <si>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</si>
  <si>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</si>
  <si>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</si>
  <si>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</si>
  <si>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</si>
  <si>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</si>
  <si>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</si>
  <si>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</si>
  <si>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</si>
  <si>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</si>
  <si>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</si>
  <si>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</si>
  <si>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</si>
  <si>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</si>
  <si>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</si>
  <si>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</si>
  <si>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</si>
  <si>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</si>
  <si>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</si>
  <si>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</si>
  <si>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</si>
  <si>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</si>
  <si>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</si>
  <si>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</si>
  <si>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</si>
  <si>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</si>
  <si>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</si>
  <si>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</si>
  <si>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</si>
  <si>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</si>
  <si>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</si>
  <si>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</si>
  <si>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</si>
  <si>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</si>
  <si>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</si>
  <si>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</si>
  <si>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</si>
  <si>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</si>
  <si>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</si>
  <si>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</si>
  <si>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</si>
  <si>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</si>
  <si>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</si>
  <si>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</si>
  <si>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</si>
  <si>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</si>
  <si>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</si>
  <si>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</si>
  <si>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</si>
  <si>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</si>
  <si>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</si>
  <si>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</si>
  <si>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</si>
  <si>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</si>
  <si>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</si>
  <si>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</si>
  <si>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</si>
  <si>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</si>
  <si>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</si>
  <si>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</si>
  <si>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</si>
  <si>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</si>
  <si>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</si>
  <si>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</si>
  <si>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</si>
  <si>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</si>
  <si>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</si>
  <si>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</si>
  <si>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</si>
  <si>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</si>
  <si>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</si>
  <si>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</si>
  <si>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</si>
  <si>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</si>
  <si>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</si>
  <si>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</si>
  <si>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</si>
  <si>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</si>
  <si>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</si>
  <si>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</si>
  <si>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</si>
  <si>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</si>
  <si>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</si>
  <si>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</si>
  <si>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</si>
  <si>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</si>
  <si>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</si>
  <si>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</si>
  <si>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</si>
  <si>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</si>
  <si>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</si>
  <si>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</si>
  <si>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</si>
  <si>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</si>
  <si>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</si>
  <si>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</si>
  <si>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</si>
  <si>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</si>
  <si>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</si>
  <si>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</si>
  <si>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</si>
  <si>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</si>
  <si>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</si>
  <si>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</si>
  <si>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</si>
  <si>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</si>
  <si>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</si>
  <si>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</si>
  <si>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</si>
  <si>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</si>
  <si>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</si>
  <si>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</si>
  <si>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</si>
  <si>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</si>
  <si>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</si>
  <si>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</si>
  <si>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</si>
  <si>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</si>
  <si>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</si>
  <si>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</si>
  <si>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</si>
  <si>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</si>
  <si>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</si>
  <si>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</si>
  <si>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</si>
  <si>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</si>
  <si>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</si>
  <si>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</si>
  <si>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</si>
  <si>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</si>
  <si>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</si>
  <si>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</si>
  <si>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</si>
  <si>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</si>
  <si>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</si>
  <si>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</si>
  <si>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</si>
  <si>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</si>
  <si>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</si>
  <si>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</si>
  <si>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</si>
  <si>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</si>
  <si>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</si>
  <si>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</si>
  <si>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</si>
  <si>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</si>
  <si>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</si>
  <si>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</si>
  <si>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</si>
  <si>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</si>
  <si>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</si>
  <si>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</si>
  <si>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</si>
  <si>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</si>
  <si>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</si>
  <si>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</si>
  <si>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</si>
  <si>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</si>
  <si>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</si>
  <si>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</si>
  <si>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</si>
  <si>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</si>
  <si>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</si>
  <si>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</si>
  <si>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</si>
  <si>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</si>
  <si>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</si>
  <si>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</si>
  <si>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</si>
  <si>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</si>
  <si>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</si>
  <si>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</si>
  <si>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</si>
  <si>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</si>
  <si>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</si>
  <si>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</si>
  <si>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</si>
  <si>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</si>
  <si>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</si>
  <si>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</si>
  <si>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</si>
  <si>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</si>
  <si>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</si>
  <si>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</si>
  <si>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</si>
  <si>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</si>
  <si>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</si>
  <si>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</si>
  <si>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</si>
  <si>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</si>
  <si>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</si>
  <si>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</si>
  <si>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</si>
  <si>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</si>
  <si>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</si>
  <si>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</si>
  <si>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</si>
  <si>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</si>
  <si>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</si>
  <si>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</si>
  <si>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</si>
  <si>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</si>
  <si>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</si>
  <si>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</si>
  <si>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</si>
  <si>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</si>
  <si>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</si>
  <si>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</si>
  <si>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</si>
  <si>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</si>
  <si>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</si>
  <si>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</si>
  <si>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</si>
  <si>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</si>
  <si>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</si>
  <si>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</si>
  <si>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</si>
  <si>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</si>
  <si>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</si>
  <si>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</si>
  <si>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</si>
  <si>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</si>
  <si>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</si>
  <si>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</si>
  <si>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</si>
  <si>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</si>
  <si>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</si>
  <si>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</si>
  <si>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</si>
  <si>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</si>
  <si>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</si>
  <si>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</si>
  <si>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</si>
  <si>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</si>
  <si>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</si>
  <si>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</si>
  <si>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</si>
  <si>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</si>
  <si>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</si>
  <si>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</si>
  <si>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</si>
  <si>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</si>
  <si>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</si>
  <si>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</si>
  <si>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</si>
  <si>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</si>
  <si>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</si>
  <si>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</si>
  <si>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</si>
  <si>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</si>
  <si>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</si>
  <si>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</si>
  <si>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</si>
  <si>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</si>
  <si>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</si>
  <si>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</si>
  <si>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</si>
  <si>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</si>
  <si>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</si>
  <si>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</si>
  <si>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</si>
  <si>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</si>
  <si>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</si>
  <si>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</si>
  <si>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</si>
  <si>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</si>
  <si>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</si>
  <si>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</si>
  <si>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</si>
  <si>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</si>
  <si>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</si>
  <si>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</si>
  <si>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</si>
  <si>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</si>
  <si>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</si>
  <si>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</si>
  <si>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</si>
  <si>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</si>
  <si>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</si>
  <si>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</si>
  <si>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</si>
  <si>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</si>
  <si>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</si>
  <si>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</si>
  <si>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</si>
  <si>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</si>
  <si>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</si>
  <si>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</si>
  <si>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</si>
  <si>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</si>
  <si>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</si>
  <si>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</si>
  <si>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</si>
  <si>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</si>
  <si>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</si>
  <si>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</si>
  <si>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</si>
  <si>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</si>
  <si>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</si>
  <si>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</si>
  <si>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</si>
  <si>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</si>
  <si>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</si>
  <si>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</si>
  <si>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</si>
  <si>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</si>
  <si>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</si>
  <si>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</si>
  <si>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</si>
  <si>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</si>
  <si>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</si>
  <si>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</si>
  <si>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</si>
  <si>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</si>
  <si>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</si>
  <si>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</si>
  <si>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</si>
  <si>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</si>
  <si>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</si>
  <si>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</si>
  <si>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</si>
  <si>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</si>
  <si>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</si>
  <si>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</si>
  <si>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</si>
  <si>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</si>
  <si>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</si>
  <si>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</si>
  <si>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</si>
  <si>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</si>
  <si>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</si>
  <si>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</si>
  <si>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</si>
  <si>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</si>
  <si>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</si>
  <si>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</si>
  <si>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</si>
  <si>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</si>
  <si>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</si>
  <si>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</si>
  <si>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</si>
  <si>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</si>
  <si>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</si>
  <si>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</si>
  <si>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</si>
  <si>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</si>
  <si>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</si>
  <si>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</si>
  <si>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</si>
  <si>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</si>
  <si>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</si>
  <si>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</si>
  <si>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</si>
  <si>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</si>
  <si>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</si>
  <si>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</si>
  <si>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</si>
  <si>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</si>
  <si>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</si>
  <si>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</si>
  <si>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</si>
  <si>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</si>
  <si>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</si>
  <si>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</si>
  <si>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</si>
  <si>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</si>
  <si>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</si>
  <si>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</si>
  <si>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</si>
  <si>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</si>
  <si>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</si>
  <si>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</si>
  <si>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</si>
  <si>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</si>
  <si>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</si>
  <si>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</si>
  <si>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</si>
  <si>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</si>
  <si>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</si>
  <si>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</si>
  <si>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</si>
  <si>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</si>
  <si>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</si>
  <si>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</si>
  <si>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</si>
  <si>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</si>
  <si>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</si>
  <si>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</si>
  <si>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</si>
  <si>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</si>
  <si>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</si>
  <si>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</si>
  <si>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</si>
  <si>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</si>
  <si>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</si>
  <si>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</si>
  <si>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</si>
  <si>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</si>
  <si>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</si>
  <si>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</si>
  <si>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</si>
  <si>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</si>
  <si>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</si>
  <si>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</si>
  <si>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</si>
  <si>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</si>
  <si>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</si>
  <si>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</si>
  <si>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</si>
  <si>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</si>
  <si>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</si>
  <si>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</si>
  <si>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</si>
  <si>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</si>
  <si>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</si>
  <si>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</si>
  <si>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</si>
  <si>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</si>
  <si>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</si>
  <si>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</si>
  <si>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</si>
  <si>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</si>
  <si>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</si>
  <si>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</si>
  <si>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</si>
  <si>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</si>
  <si>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</si>
  <si>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</si>
  <si>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</si>
  <si>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</si>
  <si>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</si>
  <si>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</si>
  <si>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</si>
  <si>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</si>
  <si>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</si>
  <si>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</si>
  <si>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</si>
  <si>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</si>
  <si>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</si>
  <si>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</si>
  <si>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</si>
  <si>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</si>
  <si>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</si>
  <si>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</si>
  <si>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</si>
  <si>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</si>
  <si>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</si>
  <si>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</si>
  <si>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</si>
  <si>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</si>
  <si>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</si>
  <si>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</si>
  <si>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</si>
  <si>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</si>
  <si>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</si>
  <si>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</si>
  <si>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</si>
  <si>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</si>
  <si>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</si>
  <si>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</si>
  <si>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</si>
  <si>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</si>
  <si>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</si>
  <si>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</si>
  <si>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</si>
  <si>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</si>
  <si>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</si>
  <si>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</si>
  <si>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</si>
  <si>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</si>
  <si>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</si>
  <si>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</si>
  <si>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</si>
  <si>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</si>
  <si>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</si>
  <si>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</si>
  <si>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</si>
  <si>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</si>
  <si>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</si>
  <si>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</si>
  <si>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</si>
  <si>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</si>
  <si>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</si>
  <si>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</si>
  <si>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</si>
  <si>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</si>
  <si>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</si>
  <si>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</si>
  <si>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</si>
  <si>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</si>
  <si>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</si>
  <si>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</si>
  <si>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</si>
  <si>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</si>
  <si>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</si>
  <si>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</si>
  <si>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</si>
  <si>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</si>
  <si>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</si>
  <si>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</si>
  <si>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</si>
  <si>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</si>
  <si>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</si>
  <si>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</si>
  <si>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</si>
  <si>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</si>
  <si>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</si>
  <si>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</si>
  <si>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</si>
  <si>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</si>
  <si>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</si>
  <si>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</si>
  <si>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</si>
  <si>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</si>
  <si>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</si>
  <si>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</si>
  <si>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</si>
  <si>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</si>
  <si>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</si>
  <si>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</si>
  <si>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</si>
  <si>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</si>
  <si>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</si>
  <si>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</si>
  <si>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</si>
  <si>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</si>
  <si>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</si>
  <si>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</si>
  <si>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</si>
  <si>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</si>
  <si>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</si>
  <si>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</si>
  <si>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</si>
  <si>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</si>
  <si>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</si>
  <si>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</si>
  <si>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</si>
  <si>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</si>
  <si>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</si>
  <si>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</si>
  <si>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</si>
  <si>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</si>
  <si>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</si>
  <si>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</si>
  <si>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</si>
  <si>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</si>
  <si>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</si>
  <si>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</si>
  <si>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</si>
  <si>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</si>
  <si>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</si>
  <si>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</si>
  <si>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</si>
  <si>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</si>
  <si>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</si>
  <si>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</si>
  <si>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</si>
  <si>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</si>
  <si>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</si>
  <si>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</si>
  <si>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</si>
  <si>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</si>
  <si>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</si>
  <si>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</si>
  <si>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</si>
  <si>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</si>
  <si>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</si>
  <si>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</si>
  <si>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</si>
  <si>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</si>
  <si>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</si>
  <si>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</si>
  <si>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</si>
  <si>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</si>
  <si>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</si>
  <si>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</si>
  <si>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</si>
  <si>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</si>
  <si>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</si>
  <si>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</si>
  <si>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</si>
  <si>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</si>
  <si>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</si>
  <si>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</si>
  <si>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</si>
  <si>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</si>
  <si>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</si>
  <si>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</si>
  <si>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</si>
  <si>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</si>
  <si>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</si>
  <si>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</si>
  <si>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</si>
  <si>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</si>
  <si>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</si>
  <si>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</si>
  <si>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</si>
  <si>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</si>
  <si>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</si>
  <si>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</si>
  <si>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</si>
  <si>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</si>
  <si>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</si>
  <si>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</si>
  <si>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</si>
  <si>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</si>
  <si>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</si>
  <si>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</si>
  <si>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</si>
  <si>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</si>
  <si>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</si>
  <si>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</si>
  <si>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</si>
  <si>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</si>
  <si>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</si>
  <si>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</si>
  <si>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</si>
  <si>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</si>
  <si>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</si>
  <si>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</si>
  <si>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</si>
  <si>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</si>
  <si>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</si>
  <si>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</si>
  <si>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</si>
  <si>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</si>
  <si>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</si>
  <si>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</si>
  <si>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</si>
  <si>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</si>
  <si>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</si>
  <si>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</si>
  <si>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</si>
  <si>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</si>
  <si>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</si>
  <si>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</si>
  <si>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</si>
  <si>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</si>
  <si>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</si>
  <si>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</si>
  <si>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</si>
  <si>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</si>
  <si>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</si>
  <si>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</si>
  <si>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</si>
  <si>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</si>
  <si>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</si>
  <si>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</si>
  <si>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</si>
  <si>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</si>
  <si>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</si>
  <si>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</si>
  <si>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</si>
  <si>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</si>
  <si>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</si>
  <si>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</si>
  <si>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</si>
  <si>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</si>
  <si>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</si>
  <si>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</si>
  <si>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</si>
  <si>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</si>
  <si>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</si>
  <si>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</si>
  <si>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</si>
  <si>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</si>
  <si>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</si>
  <si>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</si>
  <si>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</si>
  <si>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</si>
  <si>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</si>
  <si>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</si>
  <si>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</si>
  <si>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</si>
  <si>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</si>
  <si>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</si>
  <si>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</si>
  <si>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</si>
  <si>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</si>
  <si>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</si>
  <si>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</si>
  <si>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</si>
  <si>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</si>
  <si>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</si>
  <si>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</si>
  <si>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</si>
  <si>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</si>
  <si>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</si>
  <si>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</si>
  <si>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</si>
  <si>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</si>
  <si>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</si>
  <si>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</si>
  <si>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</si>
  <si>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</si>
  <si>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</si>
  <si>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</si>
  <si>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</si>
  <si>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</si>
  <si>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</si>
  <si>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</si>
  <si>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</si>
  <si>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</si>
  <si>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</si>
  <si>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</si>
  <si>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</si>
  <si>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</si>
  <si>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</si>
  <si>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</si>
  <si>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</si>
  <si>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</si>
  <si>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</si>
  <si>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</si>
  <si>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</si>
  <si>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</si>
  <si>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</si>
  <si>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</si>
  <si>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</si>
  <si>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</si>
  <si>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</si>
  <si>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</si>
  <si>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</si>
  <si>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</si>
  <si>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</si>
  <si>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</si>
  <si>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</si>
  <si>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</si>
  <si>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</si>
  <si>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</si>
  <si>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</si>
  <si>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</si>
  <si>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</si>
  <si>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</si>
  <si>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</si>
  <si>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</si>
  <si>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</si>
  <si>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</si>
  <si>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</si>
  <si>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</si>
  <si>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</si>
  <si>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</si>
  <si>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</si>
  <si>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</si>
  <si>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</si>
  <si>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</si>
  <si>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</si>
  <si>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</si>
  <si>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</si>
  <si>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</si>
  <si>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</si>
  <si>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</si>
  <si>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</si>
  <si>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</si>
  <si>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</si>
  <si>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</si>
  <si>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</si>
  <si>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</si>
  <si>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</si>
  <si>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</si>
  <si>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</si>
  <si>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</si>
  <si>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</si>
  <si>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</si>
  <si>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</si>
  <si>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</si>
  <si>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</si>
  <si>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</si>
  <si>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</si>
  <si>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</si>
  <si>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</si>
  <si>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</si>
  <si>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</si>
  <si>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</si>
  <si>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</si>
  <si>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</si>
  <si>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</si>
  <si>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</si>
  <si>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</si>
  <si>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</si>
  <si>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</si>
  <si>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</si>
  <si>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</si>
  <si>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</si>
  <si>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</si>
  <si>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</si>
  <si>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</si>
  <si>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</si>
  <si>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</si>
  <si>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</si>
  <si>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</si>
  <si>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</si>
  <si>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</si>
  <si>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</si>
  <si>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</si>
  <si>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</si>
  <si>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</si>
  <si>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</si>
  <si>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</si>
  <si>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</si>
  <si>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</si>
  <si>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</si>
  <si>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</si>
  <si>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</si>
  <si>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</si>
  <si>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</si>
  <si>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</si>
  <si>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</si>
  <si>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</si>
  <si>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</si>
  <si>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</si>
  <si>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</si>
  <si>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</si>
  <si>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</si>
  <si>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</si>
  <si>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</si>
  <si>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</si>
  <si>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</si>
  <si>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</si>
  <si>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</si>
  <si>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</si>
  <si>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</si>
  <si>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</si>
  <si>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</si>
  <si>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</si>
  <si>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</si>
  <si>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</si>
  <si>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</si>
  <si>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</si>
  <si>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</si>
  <si>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</si>
  <si>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</si>
  <si>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</si>
  <si>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</si>
  <si>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</si>
  <si>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</si>
  <si>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</si>
  <si>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</si>
  <si>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</si>
  <si>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</si>
  <si>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</si>
  <si>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</si>
  <si>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</si>
  <si>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</si>
  <si>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</si>
  <si>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</si>
  <si>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</si>
  <si>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</si>
  <si>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</si>
  <si>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</si>
  <si>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</si>
  <si>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</si>
  <si>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</si>
  <si>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</si>
  <si>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</si>
  <si>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</si>
  <si>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</si>
  <si>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</si>
  <si>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</si>
  <si>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</si>
  <si>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</si>
  <si>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</si>
  <si>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</si>
  <si>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</si>
  <si>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</si>
  <si>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</si>
  <si>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</si>
  <si>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</si>
  <si>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</si>
  <si>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</si>
  <si>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</si>
  <si>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</si>
  <si>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</si>
  <si>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</si>
  <si>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</si>
  <si>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</si>
  <si>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</si>
  <si>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</si>
  <si>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</si>
  <si>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</si>
  <si>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</si>
  <si>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</si>
  <si>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</si>
  <si>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</si>
  <si>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</si>
  <si>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</si>
  <si>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</si>
  <si>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</si>
  <si>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</si>
  <si>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</si>
  <si>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</si>
  <si>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</si>
  <si>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</si>
  <si>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</si>
  <si>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</si>
  <si>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</si>
  <si>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</si>
  <si>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</si>
  <si>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</si>
  <si>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</si>
  <si>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</si>
  <si>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</si>
  <si>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</si>
  <si>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</si>
  <si>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</si>
  <si>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</si>
  <si>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</si>
  <si>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</si>
  <si>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</si>
  <si>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</si>
  <si>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</si>
  <si>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</si>
  <si>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</si>
  <si>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</si>
  <si>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</si>
  <si>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</si>
  <si>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</si>
  <si>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</si>
  <si>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</si>
  <si>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</si>
  <si>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</si>
  <si>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</si>
  <si>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</si>
  <si>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</si>
  <si>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</si>
  <si>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</si>
  <si>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</si>
  <si>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</si>
  <si>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</si>
  <si>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</si>
  <si>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</si>
  <si>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</si>
  <si>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</si>
  <si>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</si>
  <si>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</si>
  <si>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</si>
  <si>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</si>
  <si>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</si>
  <si>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</si>
  <si>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</si>
  <si>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</si>
  <si>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</si>
  <si>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</si>
  <si>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</si>
  <si>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</si>
  <si>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</si>
  <si>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</si>
  <si>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</si>
  <si>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</si>
  <si>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</si>
  <si>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</si>
  <si>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</si>
  <si>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</si>
  <si>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</si>
  <si>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</si>
  <si>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</si>
  <si>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</si>
  <si>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</si>
  <si>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</si>
  <si>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</si>
  <si>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</si>
  <si>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</si>
  <si>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</si>
  <si>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</si>
  <si>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</si>
  <si>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</si>
  <si>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</si>
  <si>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</si>
  <si>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</si>
  <si>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</si>
  <si>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</si>
  <si>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</si>
  <si>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</si>
  <si>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</si>
  <si>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</si>
  <si>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</si>
  <si>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</si>
  <si>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</si>
  <si>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</si>
  <si>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</si>
  <si>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</si>
  <si>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</si>
  <si>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</si>
  <si>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</si>
  <si>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</si>
  <si>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</si>
  <si>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</si>
  <si>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</si>
  <si>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</si>
  <si>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</si>
  <si>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</si>
  <si>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</si>
  <si>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</si>
  <si>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</si>
  <si>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</si>
  <si>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</si>
  <si>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</si>
  <si>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</si>
  <si>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</si>
  <si>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</si>
  <si>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</si>
  <si>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</si>
  <si>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</si>
  <si>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</si>
  <si>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</si>
  <si>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</si>
  <si>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</si>
  <si>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</si>
  <si>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</si>
  <si>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</si>
  <si>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</si>
  <si>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</si>
  <si>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</si>
  <si>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</si>
  <si>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</si>
  <si>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</si>
  <si>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</si>
  <si>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</si>
  <si>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</si>
  <si>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</si>
  <si>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</si>
  <si>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</si>
  <si>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</si>
  <si>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</si>
  <si>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</si>
  <si>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</si>
  <si>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</si>
  <si>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</si>
  <si>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</si>
  <si>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</si>
  <si>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</si>
  <si>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</si>
  <si>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</si>
  <si>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</si>
  <si>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</si>
  <si>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</si>
  <si>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</si>
  <si>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</si>
  <si>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</si>
  <si>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</si>
  <si>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</si>
  <si>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</si>
  <si>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</si>
  <si>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</si>
  <si>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</si>
  <si>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</si>
  <si>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</si>
  <si>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</si>
  <si>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</si>
  <si>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</si>
  <si>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</si>
  <si>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</si>
  <si>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</si>
  <si>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</si>
  <si>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</si>
  <si>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</si>
  <si>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</si>
  <si>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</si>
  <si>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</si>
  <si>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</si>
  <si>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</si>
  <si>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</si>
  <si>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</si>
  <si>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</si>
  <si>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</si>
  <si>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</si>
  <si>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</si>
  <si>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</si>
  <si>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</si>
  <si>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</si>
  <si>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</si>
  <si>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</si>
  <si>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</si>
  <si>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</si>
  <si>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</si>
  <si>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</si>
  <si>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</si>
  <si>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</si>
  <si>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</si>
  <si>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</si>
  <si>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</si>
  <si>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</si>
  <si>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</si>
  <si>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</si>
  <si>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</si>
  <si>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</si>
  <si>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</si>
  <si>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</si>
  <si>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</si>
  <si>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</si>
  <si>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</si>
  <si>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</si>
  <si>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</si>
  <si>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</si>
  <si>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</si>
  <si>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</si>
  <si>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</si>
  <si>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</si>
  <si>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</si>
  <si>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</si>
  <si>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</si>
  <si>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</si>
  <si>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</si>
  <si>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</si>
  <si>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</si>
  <si>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</si>
  <si>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</si>
  <si>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</si>
  <si>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</si>
  <si>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</si>
  <si>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</si>
  <si>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</si>
  <si>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</si>
  <si>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</si>
  <si>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</si>
  <si>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</si>
  <si>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</si>
  <si>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</si>
  <si>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</si>
  <si>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</si>
  <si>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</si>
  <si>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</si>
  <si>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</si>
  <si>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</si>
  <si>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</si>
  <si>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</si>
  <si>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</si>
  <si>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</si>
  <si>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</si>
  <si>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</si>
  <si>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</si>
  <si>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</si>
  <si>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</si>
  <si>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</si>
  <si>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</si>
  <si>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</si>
  <si>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</si>
  <si>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</si>
  <si>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</si>
  <si>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</si>
  <si>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</si>
  <si>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</si>
  <si>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</si>
  <si>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</si>
  <si>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</si>
  <si>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</si>
  <si>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</si>
  <si>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</si>
  <si>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</si>
  <si>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</si>
  <si>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</si>
  <si>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</si>
  <si>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</si>
  <si>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</si>
  <si>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</si>
  <si>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</si>
  <si>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</si>
  <si>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</si>
  <si>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</si>
  <si>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</si>
  <si>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</si>
  <si>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</si>
  <si>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</si>
  <si>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</si>
  <si>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</si>
  <si>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</si>
  <si>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</si>
  <si>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</si>
  <si>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</si>
  <si>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</si>
  <si>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</si>
  <si>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</si>
  <si>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</si>
  <si>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</si>
  <si>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</si>
  <si>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</si>
  <si>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</si>
  <si>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</si>
  <si>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</si>
  <si>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</si>
  <si>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</si>
  <si>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</si>
  <si>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</si>
  <si>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</si>
  <si>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</si>
  <si>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</si>
  <si>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</si>
  <si>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</si>
  <si>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</si>
  <si>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</si>
  <si>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</si>
  <si>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</si>
  <si>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</si>
  <si>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</si>
  <si>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</si>
  <si>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</si>
  <si>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</si>
  <si>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</si>
  <si>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</si>
  <si>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</si>
  <si>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</si>
  <si>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</si>
  <si>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</si>
  <si>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</si>
  <si>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</si>
  <si>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</si>
  <si>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</si>
  <si>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</si>
  <si>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</si>
  <si>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</si>
  <si>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</si>
  <si>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</si>
  <si>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</si>
  <si>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</si>
  <si>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</si>
  <si>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</si>
  <si>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</si>
  <si>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</si>
  <si>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</si>
  <si>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</si>
  <si>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</si>
  <si>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</si>
  <si>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</si>
  <si>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</si>
  <si>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</si>
  <si>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</si>
  <si>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</si>
  <si>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</si>
  <si>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</si>
  <si>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</si>
  <si>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</si>
  <si>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</si>
  <si>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</si>
  <si>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</si>
  <si>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</si>
  <si>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</si>
  <si>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</si>
  <si>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</si>
  <si>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</si>
  <si>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</si>
  <si>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</si>
  <si>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</si>
  <si>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</si>
  <si>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</si>
  <si>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</si>
  <si>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</si>
  <si>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</si>
  <si>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</si>
  <si>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</si>
  <si>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</si>
  <si>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</si>
  <si>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</si>
  <si>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</si>
  <si>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</si>
  <si>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</si>
  <si>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</si>
  <si>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</si>
  <si>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</si>
  <si>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</si>
  <si>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</si>
  <si>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</si>
  <si>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</si>
  <si>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</si>
  <si>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</si>
  <si>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</si>
  <si>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</si>
  <si>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</si>
  <si>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</si>
  <si>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</si>
  <si>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</si>
  <si>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</si>
  <si>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</si>
  <si>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</si>
  <si>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</si>
  <si>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</si>
  <si>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</si>
  <si>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</si>
  <si>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</si>
  <si>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</si>
  <si>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</si>
  <si>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</si>
  <si>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</si>
  <si>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</si>
  <si>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</si>
  <si>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</si>
  <si>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</si>
  <si>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</si>
  <si>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</si>
  <si>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</si>
  <si>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</si>
  <si>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</si>
  <si>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</si>
  <si>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</si>
  <si>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</si>
  <si>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</si>
  <si>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</si>
  <si>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</si>
  <si>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</si>
  <si>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</si>
  <si>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</si>
  <si>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</si>
  <si>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</si>
  <si>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</si>
  <si>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</si>
  <si>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</si>
  <si>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</si>
  <si>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</si>
  <si>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</si>
  <si>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</si>
  <si>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</si>
  <si>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</si>
  <si>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</si>
  <si>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</si>
  <si>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</si>
  <si>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</si>
  <si>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</si>
  <si>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</si>
  <si>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</si>
  <si>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</si>
  <si>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</si>
  <si>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</si>
  <si>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</si>
  <si>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</si>
  <si>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</si>
  <si>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</si>
  <si>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</si>
  <si>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</si>
  <si>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</si>
  <si>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</si>
  <si>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</si>
  <si>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</si>
  <si>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</si>
  <si>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</si>
  <si>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</si>
  <si>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</si>
  <si>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</si>
  <si>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</si>
  <si>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</si>
  <si>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</si>
  <si>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</si>
  <si>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</si>
  <si>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</si>
  <si>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</si>
  <si>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</si>
  <si>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</si>
  <si>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</si>
  <si>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</si>
  <si>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</si>
  <si>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</si>
  <si>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</si>
  <si>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</si>
  <si>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</si>
  <si>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</si>
  <si>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</si>
  <si>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</si>
  <si>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</si>
  <si>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</si>
  <si>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</si>
  <si>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</si>
  <si>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</si>
  <si>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</si>
  <si>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</si>
  <si>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</si>
  <si>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</si>
  <si>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</si>
  <si>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</si>
  <si>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</si>
  <si>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</si>
  <si>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</si>
  <si>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</si>
  <si>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</si>
  <si>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</si>
  <si>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</si>
  <si>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</si>
  <si>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</si>
  <si>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</si>
  <si>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</si>
  <si>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</si>
  <si>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</si>
  <si>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</si>
  <si>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</si>
  <si>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</si>
  <si>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</si>
  <si>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</si>
  <si>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</si>
  <si>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</si>
  <si>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</si>
  <si>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</si>
  <si>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</si>
  <si>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</si>
  <si>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</si>
  <si>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</si>
  <si>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</si>
  <si>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</si>
  <si>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</si>
  <si>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</si>
  <si>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</si>
  <si>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</si>
  <si>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</si>
  <si>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</si>
  <si>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</si>
  <si>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</si>
  <si>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</si>
  <si>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</si>
  <si>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</si>
  <si>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</si>
  <si>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</si>
  <si>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</si>
  <si>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</si>
  <si>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</si>
  <si>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</si>
  <si>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</si>
  <si>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</si>
  <si>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</si>
  <si>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</si>
  <si>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</si>
  <si>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</si>
  <si>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</si>
  <si>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</si>
  <si>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</si>
  <si>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</si>
  <si>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</si>
  <si>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</si>
  <si>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</si>
  <si>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</si>
  <si>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</si>
  <si>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</si>
  <si>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</si>
  <si>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</si>
  <si>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</si>
  <si>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</si>
  <si>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</si>
  <si>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</si>
  <si>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</si>
  <si>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</si>
  <si>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</si>
  <si>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</si>
  <si>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</si>
  <si>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</si>
  <si>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</si>
  <si>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</si>
  <si>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</si>
  <si>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</si>
  <si>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</si>
  <si>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</si>
  <si>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</si>
  <si>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</si>
  <si>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</si>
  <si>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</si>
  <si>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</si>
  <si>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</si>
  <si>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</si>
  <si>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</si>
  <si>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</si>
  <si>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</si>
  <si>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</si>
  <si>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</si>
  <si>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</si>
  <si>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</si>
  <si>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</si>
  <si>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</si>
  <si>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</si>
  <si>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</si>
  <si>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</si>
  <si>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</si>
  <si>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</si>
  <si>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</si>
  <si>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</si>
  <si>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</si>
  <si>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</si>
  <si>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</si>
  <si>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</si>
  <si>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</si>
  <si>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</si>
  <si>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</si>
  <si>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</si>
  <si>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</si>
  <si>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</si>
  <si>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</si>
  <si>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</si>
  <si>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</si>
  <si>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</si>
  <si>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</si>
  <si>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</si>
  <si>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</si>
  <si>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</si>
  <si>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</si>
  <si>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</si>
  <si>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</si>
  <si>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</si>
  <si>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</si>
  <si>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</si>
  <si>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</si>
  <si>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</si>
  <si>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</si>
  <si>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</si>
  <si>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</si>
  <si>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</si>
  <si>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</si>
  <si>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</si>
  <si>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</si>
  <si>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</si>
  <si>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</si>
  <si>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</si>
  <si>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</si>
  <si>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</si>
  <si>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</si>
  <si>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</si>
  <si>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</si>
  <si>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</si>
  <si>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</si>
  <si>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</si>
  <si>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</si>
  <si>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</si>
  <si>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</si>
  <si>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</si>
  <si>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</si>
  <si>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</si>
  <si>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</si>
  <si>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</si>
  <si>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</si>
  <si>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</si>
  <si>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</si>
  <si>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</si>
  <si>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</si>
  <si>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</si>
  <si>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</si>
  <si>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</si>
  <si>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</si>
  <si>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</si>
  <si>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</si>
  <si>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</si>
  <si>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</si>
  <si>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</si>
  <si>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</si>
  <si>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</si>
  <si>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</si>
  <si>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</si>
  <si>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</si>
  <si>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</si>
  <si>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</si>
  <si>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</si>
  <si>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</si>
  <si>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</si>
  <si>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</si>
  <si>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</si>
  <si>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</si>
  <si>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</si>
  <si>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</si>
  <si>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</si>
  <si>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</si>
  <si>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</si>
  <si>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</si>
  <si>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</si>
  <si>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</si>
  <si>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</si>
  <si>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</si>
  <si>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</si>
  <si>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</si>
  <si>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</si>
  <si>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</si>
  <si>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</si>
  <si>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</si>
  <si>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</si>
  <si>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</si>
  <si>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</si>
  <si>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</si>
  <si>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</si>
  <si>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</si>
  <si>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</si>
  <si>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</si>
  <si>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</si>
  <si>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</si>
  <si>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</si>
  <si>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</si>
  <si>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</si>
  <si>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</si>
  <si>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</si>
  <si>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</si>
  <si>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</si>
  <si>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</si>
  <si>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</si>
  <si>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</si>
  <si>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</si>
  <si>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</si>
  <si>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</si>
  <si>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</si>
  <si>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</si>
  <si>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</si>
  <si>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</si>
  <si>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</si>
  <si>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</si>
  <si>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</si>
  <si>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</si>
  <si>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</si>
  <si>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</si>
  <si>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</si>
  <si>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</si>
  <si>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</si>
  <si>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</si>
  <si>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</si>
  <si>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</si>
  <si>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</si>
  <si>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</si>
  <si>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</si>
  <si>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</si>
  <si>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</si>
  <si>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</si>
  <si>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</si>
  <si>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</si>
  <si>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</si>
  <si>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</si>
  <si>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</si>
  <si>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</si>
  <si>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</si>
  <si>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</si>
  <si>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</si>
  <si>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</si>
  <si>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</si>
  <si>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</si>
  <si>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</si>
  <si>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</si>
  <si>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</si>
  <si>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</si>
  <si>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</si>
  <si>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</si>
  <si>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</si>
  <si>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</si>
  <si>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</si>
  <si>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</si>
  <si>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</si>
  <si>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</si>
  <si>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</si>
  <si>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</si>
  <si>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</si>
  <si>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</si>
  <si>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</si>
  <si>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</si>
  <si>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</si>
  <si>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</si>
  <si>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</si>
  <si>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</si>
  <si>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</si>
  <si>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</si>
  <si>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</si>
  <si>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</si>
  <si>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</si>
  <si>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</si>
  <si>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</si>
  <si>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</si>
  <si>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</si>
  <si>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</si>
  <si>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</si>
  <si>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</si>
  <si>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</si>
  <si>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</si>
  <si>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</si>
  <si>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</si>
  <si>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</si>
  <si>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</si>
  <si>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</si>
  <si>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</si>
  <si>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</si>
  <si>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</si>
  <si>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</si>
  <si>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</si>
  <si>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</si>
  <si>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</si>
  <si>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</si>
  <si>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</si>
  <si>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</si>
  <si>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</si>
  <si>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</si>
  <si>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</si>
  <si>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</si>
  <si>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</si>
  <si>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</si>
  <si>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</si>
  <si>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</si>
  <si>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</si>
  <si>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</si>
  <si>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</si>
  <si>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</si>
  <si>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</si>
  <si>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</si>
  <si>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</si>
  <si>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</si>
  <si>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</si>
  <si>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</si>
  <si>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</si>
  <si>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</si>
  <si>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</si>
  <si>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</si>
  <si>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</si>
  <si>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</si>
  <si>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</si>
  <si>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</si>
  <si>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</si>
  <si>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</si>
  <si>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</si>
  <si>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</si>
  <si>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</si>
  <si>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</si>
  <si>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</si>
  <si>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</si>
  <si>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</si>
  <si>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</si>
  <si>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</si>
  <si>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</si>
  <si>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</si>
  <si>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</si>
  <si>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</si>
  <si>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</si>
  <si>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</si>
  <si>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</si>
  <si>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</si>
  <si>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</si>
  <si>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</si>
  <si>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</si>
  <si>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</si>
  <si>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</si>
  <si>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</si>
  <si>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</si>
  <si>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</si>
  <si>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</si>
  <si>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</si>
  <si>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</si>
  <si>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</si>
  <si>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</si>
  <si>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</si>
  <si>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</si>
  <si>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</si>
  <si>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</si>
  <si>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</si>
  <si>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</si>
  <si>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</si>
  <si>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</si>
  <si>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</si>
  <si>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</si>
  <si>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</si>
  <si>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</si>
  <si>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</si>
  <si>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</si>
  <si>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</si>
  <si>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</si>
  <si>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</si>
  <si>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</si>
  <si>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</si>
  <si>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</si>
  <si>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</si>
  <si>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</si>
  <si>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</si>
  <si>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</si>
  <si>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</si>
  <si>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</si>
  <si>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</si>
  <si>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</si>
  <si>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</si>
  <si>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</si>
  <si>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</si>
  <si>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</si>
  <si>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</si>
  <si>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</si>
  <si>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</si>
  <si>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</si>
  <si>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</si>
  <si>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</si>
  <si>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</si>
  <si>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</si>
  <si>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</si>
  <si>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</si>
  <si>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</si>
  <si>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</si>
  <si>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</si>
  <si>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</si>
  <si>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</si>
  <si>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</si>
  <si>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</si>
  <si>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</si>
  <si>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</si>
  <si>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</si>
  <si>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</si>
  <si>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</si>
  <si>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</si>
  <si>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</si>
  <si>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</si>
  <si>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</si>
  <si>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</si>
  <si>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</si>
  <si>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</si>
  <si>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</si>
  <si>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</si>
  <si>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</si>
  <si>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</si>
  <si>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</si>
  <si>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</si>
  <si>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</si>
  <si>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</si>
  <si>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</si>
  <si>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</si>
  <si>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</si>
  <si>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</si>
  <si>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</si>
  <si>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</si>
  <si>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</si>
  <si>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</si>
  <si>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</si>
  <si>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</si>
  <si>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</si>
  <si>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</si>
  <si>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</si>
  <si>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</si>
  <si>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</si>
  <si>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</si>
  <si>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</si>
  <si>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</si>
  <si>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</si>
  <si>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</si>
  <si>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</si>
  <si>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</si>
  <si>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</si>
  <si>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</si>
  <si>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</si>
  <si>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</si>
  <si>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</si>
  <si>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</si>
  <si>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</si>
  <si>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</si>
  <si>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</si>
  <si>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</si>
  <si>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</si>
  <si>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</si>
  <si>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</si>
  <si>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</si>
  <si>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</si>
  <si>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</si>
  <si>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</si>
  <si>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</si>
  <si>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</si>
  <si>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</si>
  <si>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</si>
  <si>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</si>
  <si>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</si>
  <si>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</si>
  <si>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</si>
  <si>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</si>
  <si>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</si>
  <si>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</si>
  <si>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</si>
  <si>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</si>
  <si>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</si>
  <si>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</si>
  <si>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</si>
  <si>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</si>
  <si>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</si>
  <si>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</si>
  <si>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</si>
  <si>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</si>
  <si>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</si>
  <si>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</si>
  <si>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</si>
  <si>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</si>
  <si>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</si>
  <si>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</si>
  <si>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</si>
  <si>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</si>
  <si>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</si>
  <si>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</si>
  <si>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</si>
  <si>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</si>
  <si>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</si>
  <si>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</si>
  <si>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</si>
  <si>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</si>
  <si>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</si>
  <si>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</si>
  <si>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</si>
  <si>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</si>
  <si>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</si>
  <si>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</si>
  <si>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</si>
  <si>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</si>
  <si>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</si>
  <si>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</si>
  <si>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</si>
  <si>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</si>
  <si>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</si>
  <si>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</si>
  <si>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</si>
  <si>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</si>
  <si>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</si>
  <si>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</si>
  <si>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</si>
  <si>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</si>
  <si>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</si>
  <si>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</si>
  <si>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</si>
  <si>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</si>
  <si>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</si>
  <si>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</si>
  <si>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</si>
  <si>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</si>
  <si>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</si>
  <si>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</si>
  <si>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</si>
  <si>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</si>
  <si>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</si>
  <si>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</si>
  <si>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</si>
  <si>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</si>
  <si>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</si>
  <si>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</si>
  <si>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</si>
  <si>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</si>
  <si>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</si>
  <si>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</si>
  <si>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</si>
  <si>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</si>
  <si>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</si>
  <si>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</si>
  <si>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</si>
  <si>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</si>
  <si>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</si>
  <si>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</si>
  <si>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</si>
  <si>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</si>
  <si>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</si>
  <si>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</si>
  <si>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</si>
  <si>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</si>
  <si>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</si>
  <si>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</si>
  <si>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</si>
  <si>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</si>
  <si>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</si>
  <si>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</si>
  <si>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</si>
  <si>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</si>
  <si>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</si>
  <si>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</si>
  <si>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</si>
  <si>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</si>
  <si>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</si>
  <si>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</si>
  <si>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</si>
  <si>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</si>
  <si>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</si>
  <si>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</si>
  <si>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</si>
  <si>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</si>
  <si>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</si>
  <si>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</si>
  <si>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</si>
  <si>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</si>
  <si>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</si>
  <si>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</si>
  <si>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</si>
  <si>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</si>
  <si>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</si>
  <si>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</si>
  <si>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</si>
  <si>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</si>
  <si>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</si>
  <si>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</si>
  <si>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</si>
  <si>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</si>
  <si>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</si>
  <si>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</si>
  <si>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</si>
  <si>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</si>
  <si>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</si>
  <si>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</si>
  <si>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</si>
  <si>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</si>
  <si>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</si>
  <si>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</si>
  <si>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</si>
  <si>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</si>
  <si>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</si>
  <si>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</si>
  <si>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</si>
  <si>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</si>
  <si>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</si>
  <si>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</si>
  <si>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</si>
  <si>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</si>
  <si>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</si>
  <si>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</si>
  <si>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</si>
  <si>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</si>
  <si>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</si>
  <si>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</si>
  <si>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</si>
  <si>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</si>
  <si>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</si>
  <si>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</si>
  <si>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</si>
  <si>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</si>
  <si>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</si>
  <si>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</si>
  <si>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</si>
  <si>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</si>
  <si>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</si>
  <si>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</si>
  <si>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</si>
  <si>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</si>
  <si>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</si>
  <si>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</si>
  <si>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</si>
  <si>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</si>
  <si>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</si>
  <si>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</si>
  <si>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</si>
  <si>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</si>
  <si>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</si>
  <si>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</si>
  <si>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</si>
  <si>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</si>
  <si>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</si>
  <si>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</si>
  <si>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</si>
  <si>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</si>
  <si>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</si>
  <si>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</si>
  <si>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</si>
  <si>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</si>
  <si>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</si>
  <si>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</si>
  <si>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</si>
  <si>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</si>
  <si>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</si>
  <si>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</si>
  <si>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</si>
  <si>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</si>
  <si>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</si>
  <si>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</si>
  <si>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</si>
  <si>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</si>
  <si>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</si>
  <si>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</si>
  <si>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</si>
  <si>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</si>
  <si>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</si>
  <si>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</si>
  <si>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</si>
  <si>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</si>
  <si>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</si>
  <si>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</si>
  <si>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</si>
  <si>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</si>
  <si>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</si>
  <si>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</si>
  <si>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</si>
  <si>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</si>
  <si>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</si>
  <si>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</si>
  <si>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</si>
  <si>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</si>
  <si>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</si>
  <si>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</si>
  <si>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</si>
  <si>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</si>
  <si>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</si>
  <si>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</si>
  <si>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</si>
  <si>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</si>
  <si>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</si>
  <si>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</si>
  <si>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</si>
  <si>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</si>
  <si>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</si>
  <si>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</si>
  <si>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</si>
  <si>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</si>
  <si>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</si>
  <si>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</si>
  <si>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</si>
  <si>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</si>
  <si>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</si>
  <si>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</si>
  <si>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</si>
  <si>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</si>
  <si>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</si>
  <si>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</si>
  <si>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</si>
  <si>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</si>
  <si>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</si>
  <si>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</si>
  <si>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</si>
  <si>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</si>
  <si>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</si>
  <si>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</si>
  <si>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</si>
  <si>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</si>
  <si>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</si>
  <si>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</si>
  <si>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</si>
  <si>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</si>
  <si>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</si>
  <si>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</si>
  <si>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</si>
  <si>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</si>
  <si>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</si>
  <si>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</si>
  <si>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</si>
  <si>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</si>
  <si>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</si>
  <si>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</si>
  <si>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</si>
  <si>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</si>
  <si>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</si>
  <si>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</si>
  <si>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</si>
  <si>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</si>
  <si>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</si>
  <si>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</si>
  <si>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</si>
  <si>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</si>
  <si>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</si>
  <si>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</si>
  <si>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</si>
  <si>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</si>
  <si>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</si>
  <si>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</si>
  <si>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</si>
  <si>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</si>
  <si>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</si>
  <si>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</si>
  <si>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</si>
  <si>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</si>
  <si>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</si>
  <si>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</si>
  <si>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</si>
  <si>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</si>
  <si>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</si>
  <si>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</si>
  <si>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</si>
  <si>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</si>
  <si>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</si>
  <si>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</si>
  <si>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</si>
  <si>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</si>
  <si>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</si>
  <si>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</si>
  <si>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</si>
  <si>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</si>
  <si>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</si>
  <si>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</si>
  <si>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</si>
  <si>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</si>
  <si>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</si>
  <si>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</si>
  <si>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</si>
  <si>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</si>
  <si>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</si>
  <si>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</si>
  <si>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</si>
  <si>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</si>
  <si>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</si>
  <si>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</si>
  <si>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</si>
  <si>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</si>
  <si>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</si>
  <si>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</si>
  <si>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</si>
  <si>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</si>
  <si>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</si>
  <si>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</si>
  <si>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</si>
  <si>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</si>
  <si>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</si>
  <si>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</si>
  <si>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</si>
  <si>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</si>
  <si>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</si>
  <si>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</si>
  <si>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</si>
  <si>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</si>
  <si>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</si>
  <si>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</si>
  <si>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</si>
  <si>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</si>
  <si>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</si>
  <si>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</si>
  <si>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</si>
  <si>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</si>
  <si>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</si>
  <si>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</si>
  <si>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</si>
  <si>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</si>
  <si>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</si>
  <si>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</si>
  <si>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</si>
  <si>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</si>
  <si>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</si>
  <si>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</si>
  <si>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</si>
  <si>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</si>
  <si>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</si>
  <si>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</si>
  <si>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</si>
  <si>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</si>
  <si>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</si>
  <si>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</si>
  <si>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</si>
  <si>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</si>
  <si>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</si>
  <si>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</si>
  <si>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</si>
  <si>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</si>
  <si>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</si>
  <si>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</si>
  <si>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</si>
  <si>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</si>
  <si>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</si>
  <si>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</si>
  <si>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</si>
  <si>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</si>
  <si>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</si>
  <si>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</si>
  <si>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</si>
  <si>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</si>
  <si>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</si>
  <si>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</si>
  <si>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</si>
  <si>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</si>
  <si>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</si>
  <si>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</si>
  <si>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</si>
  <si>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</si>
  <si>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</si>
  <si>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</si>
  <si>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</si>
  <si>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</si>
  <si>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</si>
  <si>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</si>
  <si>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</si>
  <si>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</si>
  <si>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</si>
  <si>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</si>
  <si>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</si>
  <si>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</si>
  <si>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</si>
  <si>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</si>
  <si>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</si>
  <si>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</si>
  <si>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</si>
  <si>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</si>
  <si>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</si>
  <si>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</si>
  <si>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</si>
  <si>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</si>
  <si>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</si>
  <si>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</si>
  <si>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</si>
  <si>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</si>
  <si>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</si>
  <si>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</si>
  <si>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</si>
  <si>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</si>
  <si>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</si>
  <si>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</si>
  <si>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</si>
  <si>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</si>
  <si>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</si>
  <si>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</si>
  <si>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</si>
  <si>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</si>
  <si>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</si>
  <si>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</si>
  <si>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</si>
  <si>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</si>
  <si>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</si>
  <si>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</si>
  <si>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</si>
  <si>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</si>
  <si>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</si>
  <si>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</si>
  <si>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</si>
  <si>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</si>
  <si>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</si>
  <si>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</si>
  <si>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</si>
  <si>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</si>
  <si>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</si>
  <si>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</si>
  <si>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</si>
  <si>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</si>
  <si>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</si>
  <si>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</si>
  <si>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</si>
  <si>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</si>
  <si>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</si>
  <si>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</si>
  <si>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</si>
  <si>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</si>
  <si>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</si>
  <si>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</si>
  <si>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</si>
  <si>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</si>
  <si>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</si>
  <si>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</si>
  <si>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</si>
  <si>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</si>
  <si>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</si>
  <si>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</si>
  <si>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</si>
  <si>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</si>
  <si>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</si>
  <si>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</si>
  <si>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</si>
  <si>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</si>
  <si>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</si>
  <si>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</si>
  <si>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</si>
  <si>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</si>
  <si>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</si>
  <si>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</si>
  <si>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</si>
  <si>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</si>
  <si>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</si>
  <si>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</si>
  <si>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</si>
  <si>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</si>
  <si>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</si>
  <si>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</si>
  <si>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</si>
  <si>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</si>
  <si>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</si>
  <si>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</si>
  <si>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</si>
  <si>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</si>
  <si>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</si>
  <si>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</si>
  <si>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</si>
  <si>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</si>
  <si>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</si>
  <si>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</si>
  <si>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</si>
  <si>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</si>
  <si>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</si>
  <si>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</si>
  <si>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</si>
  <si>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</si>
  <si>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</si>
  <si>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</si>
  <si>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</si>
  <si>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</si>
  <si>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</si>
  <si>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</si>
  <si>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</si>
  <si>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</si>
  <si>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</si>
  <si>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</si>
  <si>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</si>
  <si>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</si>
  <si>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</si>
  <si>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</si>
  <si>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</si>
  <si>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</si>
  <si>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</si>
  <si>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</si>
  <si>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</si>
  <si>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</si>
  <si>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</si>
  <si>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</si>
  <si>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</si>
  <si>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</si>
  <si>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</si>
  <si>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</si>
  <si>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</si>
  <si>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</si>
  <si>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</si>
  <si>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</si>
  <si>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</si>
  <si>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</si>
  <si>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</si>
  <si>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</si>
  <si>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</si>
  <si>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</si>
  <si>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</si>
  <si>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</si>
  <si>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</si>
  <si>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</si>
  <si>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</si>
  <si>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</si>
  <si>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</si>
  <si>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</si>
  <si>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</si>
  <si>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</si>
  <si>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</si>
  <si>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</si>
  <si>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</si>
  <si>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</si>
  <si>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</si>
  <si>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</si>
  <si>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</si>
  <si>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</si>
  <si>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</si>
  <si>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</si>
  <si>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</si>
  <si>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</si>
  <si>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</si>
  <si>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</si>
  <si>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</si>
  <si>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</si>
  <si>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</si>
  <si>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</si>
  <si>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</si>
  <si>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</si>
  <si>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</si>
  <si>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</si>
  <si>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</si>
  <si>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</si>
  <si>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</si>
  <si>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</si>
  <si>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</si>
  <si>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</si>
  <si>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</si>
  <si>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</si>
  <si>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</si>
  <si>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</si>
  <si>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</si>
  <si>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</si>
  <si>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</si>
  <si>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</si>
  <si>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</si>
  <si>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</si>
  <si>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</si>
  <si>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</si>
  <si>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</si>
  <si>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</si>
  <si>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</si>
  <si>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</si>
  <si>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</si>
  <si>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</si>
  <si>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</si>
  <si>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</si>
  <si>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</si>
  <si>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</si>
  <si>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</si>
  <si>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</si>
  <si>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</si>
  <si>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</si>
  <si>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</si>
  <si>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</si>
  <si>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</si>
  <si>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</si>
  <si>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</si>
  <si>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</si>
  <si>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</si>
  <si>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</si>
  <si>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</si>
  <si>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</si>
  <si>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</si>
  <si>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</si>
  <si>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</si>
  <si>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</si>
  <si>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</si>
  <si>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</si>
  <si>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</si>
  <si>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</si>
  <si>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</si>
  <si>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</si>
  <si>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</si>
  <si>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</si>
  <si>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</si>
  <si>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</si>
  <si>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</si>
  <si>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</si>
  <si>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</si>
  <si>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</si>
  <si>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</si>
  <si>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</si>
  <si>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</si>
  <si>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</si>
  <si>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</si>
  <si>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</si>
  <si>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</si>
  <si>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</si>
  <si>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</si>
  <si>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</si>
  <si>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</si>
  <si>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</si>
  <si>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</si>
  <si>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</si>
  <si>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</si>
  <si>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</si>
  <si>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</si>
  <si>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</si>
  <si>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</si>
  <si>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</si>
  <si>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</si>
  <si>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</si>
  <si>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</si>
  <si>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</si>
  <si>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</si>
  <si>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</si>
  <si>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</si>
  <si>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</si>
  <si>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</si>
  <si>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</si>
  <si>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</si>
  <si>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</si>
  <si>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</si>
  <si>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</si>
  <si>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</si>
  <si>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</si>
  <si>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</si>
  <si>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</si>
  <si>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</si>
  <si>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</si>
  <si>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</si>
  <si>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</si>
  <si>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</si>
  <si>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</si>
  <si>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</si>
  <si>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</si>
  <si>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</si>
  <si>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</si>
  <si>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</si>
  <si>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</si>
  <si>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</si>
  <si>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</si>
  <si>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</si>
  <si>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</si>
  <si>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</si>
  <si>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</si>
  <si>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</si>
  <si>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</si>
  <si>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</si>
  <si>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</si>
  <si>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</si>
  <si>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</si>
  <si>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</si>
  <si>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</si>
  <si>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</si>
  <si>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</si>
  <si>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</si>
  <si>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</si>
  <si>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</si>
  <si>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</si>
  <si>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</si>
  <si>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</si>
  <si>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</si>
  <si>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</si>
  <si>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</si>
  <si>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</si>
  <si>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</si>
  <si>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</si>
  <si>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</si>
  <si>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</si>
  <si>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</si>
  <si>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</si>
  <si>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</si>
  <si>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</si>
  <si>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</si>
  <si>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</si>
  <si>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</si>
  <si>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</si>
  <si>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</si>
  <si>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</si>
  <si>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</si>
  <si>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</si>
  <si>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</si>
  <si>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</si>
  <si>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</si>
  <si>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</si>
  <si>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</si>
  <si>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</si>
  <si>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</si>
  <si>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</si>
  <si>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</si>
  <si>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</si>
  <si>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</si>
  <si>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</si>
  <si>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</si>
  <si>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</si>
  <si>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</si>
  <si>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</si>
  <si>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</si>
  <si>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</si>
  <si>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</si>
  <si>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</si>
  <si>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</si>
  <si>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</si>
  <si>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</si>
  <si>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</si>
  <si>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</si>
  <si>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</si>
  <si>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</si>
  <si>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</si>
  <si>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</si>
  <si>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</si>
  <si>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</si>
  <si>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</si>
  <si>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</si>
  <si>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</si>
  <si>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</si>
  <si>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</si>
  <si>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</si>
  <si>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</si>
  <si>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</si>
  <si>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</si>
  <si>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</si>
  <si>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</si>
  <si>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</si>
  <si>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</si>
  <si>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</si>
  <si>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</si>
  <si>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</si>
  <si>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</si>
  <si>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</si>
  <si>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</si>
  <si>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</si>
  <si>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</si>
  <si>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</si>
  <si>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</si>
  <si>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</si>
  <si>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</si>
  <si>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</si>
  <si>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</si>
  <si>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</si>
  <si>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</si>
  <si>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</si>
  <si>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</si>
  <si>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</si>
  <si>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</si>
  <si>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</si>
  <si>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</si>
  <si>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</si>
  <si>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</si>
  <si>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</si>
  <si>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</si>
  <si>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</si>
  <si>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</si>
  <si>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</si>
  <si>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</si>
  <si>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</si>
  <si>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</si>
  <si>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</si>
  <si>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</si>
  <si>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</si>
  <si>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</si>
  <si>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</si>
  <si>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</si>
  <si>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</si>
  <si>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</si>
  <si>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</si>
  <si>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</si>
  <si>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</si>
  <si>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</si>
  <si>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</si>
  <si>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</si>
  <si>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</si>
  <si>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</si>
  <si>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</si>
  <si>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</si>
  <si>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</si>
  <si>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</si>
  <si>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</si>
  <si>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</si>
  <si>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</si>
  <si>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</si>
  <si>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</si>
  <si>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</si>
  <si>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</si>
  <si>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</si>
  <si>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</si>
  <si>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</si>
  <si>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</si>
  <si>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</si>
  <si>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</si>
  <si>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</si>
  <si>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</si>
  <si>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</si>
  <si>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</si>
  <si>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</si>
  <si>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</si>
  <si>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</si>
  <si>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</si>
  <si>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</si>
  <si>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</si>
  <si>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</si>
  <si>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</si>
  <si>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</si>
  <si>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</si>
  <si>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</si>
  <si>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</si>
  <si>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</si>
  <si>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</si>
  <si>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</si>
  <si>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</si>
  <si>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</si>
  <si>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</si>
  <si>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</si>
  <si>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</si>
  <si>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</si>
  <si>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</si>
  <si>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</si>
  <si>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</si>
  <si>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</si>
  <si>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</si>
  <si>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</si>
  <si>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</si>
  <si>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</si>
  <si>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</si>
  <si>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</si>
  <si>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</si>
  <si>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</si>
  <si>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</si>
  <si>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</si>
  <si>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</si>
  <si>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</si>
  <si>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</si>
  <si>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</si>
  <si>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</si>
  <si>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</si>
  <si>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</si>
  <si>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</si>
  <si>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</si>
  <si>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</si>
  <si>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</si>
  <si>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</si>
  <si>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</si>
  <si>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</si>
  <si>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</si>
  <si>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</si>
  <si>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</si>
  <si>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</si>
  <si>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</si>
  <si>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</si>
  <si>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</si>
  <si>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</si>
  <si>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</si>
  <si>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</si>
  <si>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</si>
  <si>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</si>
  <si>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</si>
  <si>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</si>
  <si>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</si>
  <si>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</si>
  <si>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</si>
  <si>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</si>
  <si>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</si>
  <si>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</si>
  <si>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</si>
  <si>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</si>
  <si>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</si>
  <si>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</si>
  <si>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</si>
  <si>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</si>
  <si>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</si>
  <si>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</si>
  <si>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</si>
  <si>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</si>
  <si>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</si>
  <si>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</si>
  <si>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</si>
  <si>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</si>
  <si>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</si>
  <si>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</si>
  <si>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</si>
  <si>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</si>
  <si>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</si>
  <si>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</si>
  <si>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</si>
  <si>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</si>
  <si>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</si>
  <si>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</si>
  <si>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</si>
  <si>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</si>
  <si>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</si>
  <si>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</si>
  <si>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</si>
  <si>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</si>
  <si>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</si>
  <si>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</si>
  <si>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</si>
  <si>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</si>
  <si>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</si>
  <si>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</si>
  <si>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</si>
  <si>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</si>
  <si>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</si>
  <si>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</si>
  <si>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</si>
  <si>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</si>
  <si>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</si>
  <si>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</si>
  <si>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</si>
  <si>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</si>
  <si>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</si>
  <si>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</si>
  <si>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</si>
  <si>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</si>
  <si>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</si>
  <si>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</si>
  <si>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</si>
  <si>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</si>
  <si>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</si>
  <si>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</si>
  <si>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</si>
  <si>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</si>
  <si>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</si>
  <si>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</si>
  <si>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</si>
  <si>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</si>
  <si>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</si>
  <si>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</si>
  <si>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</si>
  <si>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</si>
  <si>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</si>
  <si>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</si>
  <si>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</si>
  <si>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</si>
  <si>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</si>
  <si>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</si>
  <si>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</si>
  <si>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</si>
  <si>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</si>
  <si>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</si>
  <si>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</si>
  <si>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</si>
  <si>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</si>
  <si>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</si>
  <si>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</si>
  <si>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</si>
  <si>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</si>
  <si>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</si>
  <si>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</si>
  <si>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</si>
  <si>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</si>
  <si>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</si>
  <si>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</si>
  <si>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</si>
  <si>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</si>
  <si>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</si>
  <si>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</si>
  <si>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</si>
  <si>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</si>
  <si>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</si>
  <si>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</si>
  <si>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</si>
  <si>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</si>
  <si>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</si>
  <si>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</si>
  <si>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</si>
  <si>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</si>
  <si>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</si>
  <si>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</si>
  <si>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</si>
  <si>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</si>
  <si>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</si>
  <si>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</si>
  <si>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</si>
  <si>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</si>
  <si>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</si>
  <si>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</si>
  <si>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</si>
  <si>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</si>
  <si>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</si>
  <si>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</si>
  <si>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</si>
  <si>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</si>
  <si>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</si>
  <si>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</si>
  <si>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</si>
  <si>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</si>
  <si>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</si>
  <si>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</si>
  <si>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</si>
  <si>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</si>
  <si>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</si>
  <si>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</si>
  <si>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</si>
  <si>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</si>
  <si>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</si>
  <si>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</si>
  <si>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</si>
  <si>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</si>
  <si>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</si>
  <si>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</si>
  <si>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</si>
  <si>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</si>
  <si>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</si>
  <si>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</si>
  <si>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</si>
  <si>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</si>
  <si>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</si>
  <si>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</si>
  <si>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</si>
  <si>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</si>
  <si>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</si>
  <si>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</si>
  <si>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</si>
  <si>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</si>
  <si>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</si>
  <si>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</si>
  <si>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</si>
  <si>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</si>
  <si>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</si>
  <si>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</si>
  <si>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</si>
  <si>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</si>
  <si>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</si>
  <si>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</si>
  <si>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</si>
  <si>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</si>
  <si>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</si>
  <si>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</si>
  <si>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</si>
  <si>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</si>
  <si>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</si>
  <si>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</si>
  <si>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</si>
  <si>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</si>
  <si>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</si>
  <si>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</si>
  <si>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</si>
  <si>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</si>
  <si>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</si>
  <si>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</si>
  <si>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</si>
  <si>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</si>
  <si>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</si>
  <si>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</si>
  <si>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</si>
  <si>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</si>
  <si>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</si>
  <si>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</si>
  <si>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</si>
  <si>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</si>
  <si>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</si>
  <si>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</si>
  <si>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</si>
  <si>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</si>
  <si>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</si>
  <si>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</si>
  <si>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</si>
  <si>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</si>
  <si>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</si>
  <si>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</si>
  <si>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</si>
  <si>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</si>
  <si>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</si>
  <si>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</si>
  <si>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</si>
  <si>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</si>
  <si>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</si>
  <si>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</si>
  <si>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</si>
  <si>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</si>
  <si>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</si>
  <si>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</si>
  <si>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</si>
  <si>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</si>
  <si>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</si>
  <si>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</si>
  <si>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</si>
  <si>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</si>
  <si>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</si>
  <si>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</si>
  <si>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</si>
  <si>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</si>
  <si>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</si>
  <si>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</si>
  <si>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</si>
  <si>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</si>
  <si>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</si>
  <si>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</si>
  <si>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</si>
  <si>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</si>
  <si>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</si>
  <si>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</si>
  <si>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</si>
  <si>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</si>
  <si>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</si>
  <si>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</si>
  <si>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</si>
  <si>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</si>
  <si>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</si>
  <si>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</si>
  <si>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</si>
  <si>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</si>
  <si>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</si>
  <si>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</si>
  <si>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</si>
  <si>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</si>
  <si>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</si>
  <si>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</si>
  <si>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</si>
  <si>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</si>
  <si>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</si>
  <si>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</si>
  <si>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</si>
  <si>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</si>
  <si>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</si>
  <si>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</si>
  <si>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</si>
  <si>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</si>
  <si>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</si>
  <si>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</si>
  <si>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</si>
  <si>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</si>
  <si>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</si>
  <si>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</si>
  <si>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</si>
  <si>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</si>
  <si>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</si>
  <si>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</si>
  <si>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</si>
  <si>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</si>
  <si>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</si>
  <si>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</si>
  <si>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</si>
  <si>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</si>
  <si>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</si>
  <si>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</si>
  <si>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</si>
  <si>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</si>
  <si>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</si>
  <si>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</si>
  <si>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</si>
  <si>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</si>
  <si>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</si>
  <si>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</si>
  <si>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</si>
  <si>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</si>
  <si>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</si>
  <si>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</si>
  <si>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</si>
  <si>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</si>
  <si>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</si>
  <si>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</si>
  <si>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</si>
  <si>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</si>
  <si>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</si>
  <si>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</si>
  <si>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</si>
  <si>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</si>
  <si>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</si>
  <si>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</si>
  <si>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</si>
  <si>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</si>
  <si>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</si>
  <si>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</si>
  <si>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</si>
  <si>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</si>
  <si>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</si>
  <si>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</si>
  <si>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</si>
  <si>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</si>
  <si>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</si>
  <si>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</si>
  <si>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</si>
  <si>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</si>
  <si>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</si>
  <si>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</si>
  <si>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</si>
  <si>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</si>
  <si>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</si>
  <si>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</si>
  <si>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</si>
  <si>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</si>
  <si>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</si>
  <si>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</si>
  <si>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</si>
  <si>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</si>
  <si>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</si>
  <si>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</si>
  <si>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</si>
  <si>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</si>
  <si>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</si>
  <si>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</si>
  <si>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</si>
  <si>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</si>
  <si>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</si>
  <si>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</si>
  <si>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</si>
  <si>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</si>
  <si>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</si>
  <si>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</si>
  <si>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</si>
  <si>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</si>
  <si>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</si>
  <si>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</si>
  <si>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</si>
  <si>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</si>
  <si>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</si>
  <si>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</si>
  <si>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</si>
  <si>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</si>
  <si>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</si>
  <si>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</si>
  <si>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</si>
  <si>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</si>
  <si>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</si>
  <si>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</si>
  <si>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</si>
  <si>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</si>
  <si>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</si>
  <si>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</si>
  <si>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</si>
  <si>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</si>
  <si>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</si>
  <si>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</si>
  <si>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</si>
  <si>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</si>
  <si>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</si>
  <si>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</si>
  <si>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</si>
  <si>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</si>
  <si>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</si>
  <si>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</si>
  <si>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</si>
  <si>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</si>
  <si>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</si>
  <si>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</si>
  <si>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</si>
  <si>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</si>
  <si>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</si>
  <si>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</si>
  <si>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</si>
  <si>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</si>
  <si>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</si>
  <si>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</si>
  <si>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</si>
  <si>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</si>
  <si>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</si>
  <si>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</si>
  <si>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</si>
  <si>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</si>
  <si>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</si>
  <si>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</si>
  <si>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</si>
  <si>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</si>
  <si>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</si>
  <si>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</si>
  <si>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</si>
  <si>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</si>
  <si>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</si>
  <si>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</si>
  <si>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</si>
  <si>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</si>
  <si>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</si>
  <si>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</si>
  <si>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</si>
  <si>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</si>
  <si>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</si>
  <si>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</si>
  <si>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</si>
  <si>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</si>
  <si>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</si>
  <si>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</si>
  <si>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</si>
  <si>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</si>
  <si>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</si>
  <si>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</si>
  <si>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</si>
  <si>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</si>
  <si>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</si>
  <si>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</si>
  <si>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</si>
  <si>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</si>
  <si>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</si>
  <si>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</si>
  <si>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</si>
  <si>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</si>
  <si>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</si>
  <si>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</si>
  <si>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</si>
  <si>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</si>
  <si>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</si>
  <si>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</si>
  <si>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</si>
  <si>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</si>
  <si>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</si>
  <si>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</si>
  <si>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</si>
  <si>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</si>
  <si>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</si>
  <si>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</si>
  <si>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</si>
  <si>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</si>
  <si>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</si>
  <si>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</si>
  <si>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</si>
  <si>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</si>
  <si>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</si>
  <si>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</si>
  <si>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</si>
  <si>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</si>
  <si>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</si>
  <si>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</si>
  <si>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</si>
  <si>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</si>
  <si>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</si>
  <si>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</si>
  <si>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</si>
  <si>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</si>
  <si>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</si>
  <si>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</si>
  <si>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</si>
  <si>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</si>
  <si>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</si>
  <si>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</si>
  <si>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</si>
  <si>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</si>
  <si>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</si>
  <si>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</si>
  <si>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</si>
  <si>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</si>
  <si>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</si>
  <si>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</si>
  <si>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</si>
  <si>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</si>
  <si>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</si>
  <si>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</si>
  <si>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</si>
  <si>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</si>
  <si>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</si>
  <si>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</si>
  <si>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</si>
  <si>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</si>
  <si>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</si>
  <si>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</si>
  <si>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</si>
  <si>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</si>
  <si>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</si>
  <si>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</si>
  <si>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</si>
  <si>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</si>
  <si>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</si>
  <si>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</si>
  <si>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</si>
  <si>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</si>
  <si>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</si>
  <si>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</si>
  <si>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</si>
  <si>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</si>
  <si>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</si>
  <si>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</si>
  <si>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</si>
  <si>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</si>
  <si>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</si>
  <si>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</si>
  <si>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</si>
  <si>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</si>
  <si>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</si>
  <si>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</si>
  <si>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</si>
  <si>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</si>
  <si>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</si>
  <si>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</si>
  <si>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</si>
  <si>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</si>
  <si>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</si>
  <si>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</si>
  <si>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</si>
  <si>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</si>
  <si>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</si>
  <si>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</si>
  <si>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</si>
  <si>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</si>
  <si>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</si>
  <si>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</si>
  <si>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</si>
  <si>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</si>
  <si>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</si>
  <si>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</si>
  <si>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</si>
  <si>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</si>
  <si>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</si>
  <si>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</si>
  <si>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</si>
  <si>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</si>
  <si>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</si>
  <si>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</si>
  <si>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</si>
  <si>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</si>
  <si>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</si>
  <si>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</si>
  <si>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</si>
  <si>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</si>
  <si>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</si>
  <si>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</si>
  <si>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</si>
  <si>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</si>
  <si>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</si>
  <si>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</si>
  <si>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</si>
  <si>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</si>
  <si>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</si>
  <si>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</si>
  <si>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</si>
  <si>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</si>
  <si>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</si>
  <si>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</si>
  <si>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</si>
  <si>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</si>
  <si>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</si>
  <si>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</si>
  <si>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</si>
  <si>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</si>
  <si>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</si>
  <si>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</si>
  <si>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</si>
  <si>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</si>
  <si>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</si>
  <si>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</si>
  <si>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</si>
  <si>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</si>
  <si>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</si>
  <si>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</si>
  <si>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</si>
  <si>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</si>
  <si>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</si>
  <si>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</si>
  <si>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</si>
  <si>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</si>
  <si>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</si>
  <si>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</si>
  <si>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</si>
  <si>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</si>
  <si>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</si>
  <si>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</si>
  <si>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</si>
  <si>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</si>
  <si>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</si>
  <si>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</si>
  <si>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</si>
  <si>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</si>
  <si>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</si>
  <si>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</si>
  <si>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</si>
  <si>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</si>
  <si>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</si>
  <si>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</si>
  <si>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</si>
  <si>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</si>
  <si>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</si>
  <si>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</si>
  <si>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</si>
  <si>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</si>
  <si>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</si>
  <si>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</si>
  <si>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</si>
  <si>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</si>
  <si>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</si>
  <si>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</si>
  <si>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</si>
  <si>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</si>
  <si>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</si>
  <si>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</si>
  <si>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</si>
  <si>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</si>
  <si>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</si>
  <si>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</si>
  <si>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</si>
  <si>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</si>
  <si>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</si>
  <si>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</si>
  <si>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</si>
  <si>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</si>
  <si>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</si>
  <si>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</si>
  <si>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</si>
  <si>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</si>
  <si>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</si>
  <si>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</si>
  <si>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</si>
  <si>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</si>
  <si>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</si>
  <si>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</si>
  <si>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</si>
  <si>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</si>
  <si>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</si>
  <si>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</si>
  <si>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</si>
  <si>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</si>
  <si>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</si>
  <si>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</si>
  <si>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</si>
  <si>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</si>
  <si>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</si>
  <si>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</si>
  <si>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</si>
  <si>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</si>
  <si>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</si>
  <si>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</si>
  <si>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</si>
  <si>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</si>
  <si>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</si>
  <si>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</si>
  <si>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</si>
  <si>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</si>
  <si>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</si>
  <si>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</si>
  <si>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</si>
  <si>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</si>
  <si>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</si>
  <si>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</si>
  <si>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</si>
  <si>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</si>
  <si>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</si>
  <si>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</si>
  <si>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</si>
  <si>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</si>
  <si>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</si>
  <si>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</si>
  <si>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</si>
  <si>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</si>
  <si>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</si>
  <si>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</si>
  <si>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</si>
  <si>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</si>
  <si>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</si>
  <si>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</si>
  <si>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</si>
  <si>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</si>
  <si>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</si>
  <si>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</si>
  <si>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</si>
  <si>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</si>
  <si>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</si>
  <si>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</si>
  <si>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</si>
  <si>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</si>
  <si>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</si>
  <si>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</si>
  <si>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</si>
  <si>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</si>
  <si>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</si>
  <si>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</si>
  <si>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</si>
  <si>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</si>
  <si>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</si>
  <si>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</si>
  <si>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</si>
  <si>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</si>
  <si>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</si>
  <si>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</si>
  <si>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</si>
  <si>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</si>
  <si>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</si>
  <si>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</si>
  <si>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</si>
  <si>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</si>
  <si>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</si>
  <si>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</si>
  <si>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</si>
  <si>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</si>
  <si>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</si>
  <si>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</si>
  <si>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</si>
  <si>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</si>
  <si>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</si>
  <si>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</si>
  <si>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</si>
  <si>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</si>
  <si>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</si>
  <si>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</si>
  <si>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</si>
  <si>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</si>
  <si>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</si>
  <si>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</si>
  <si>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</si>
  <si>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</si>
  <si>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</si>
  <si>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</si>
  <si>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</si>
  <si>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</si>
  <si>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</si>
  <si>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</si>
  <si>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</si>
  <si>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</si>
  <si>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</si>
  <si>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</si>
  <si>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</si>
  <si>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</si>
  <si>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</si>
  <si>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</si>
  <si>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</si>
  <si>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</si>
  <si>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</si>
  <si>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</si>
  <si>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</si>
  <si>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</si>
  <si>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</si>
  <si>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</si>
  <si>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</si>
  <si>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</si>
  <si>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</si>
  <si>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</si>
  <si>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</si>
  <si>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</si>
  <si>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</si>
  <si>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</si>
  <si>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</si>
  <si>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</si>
  <si>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</si>
  <si>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</si>
  <si>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</si>
  <si>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</si>
  <si>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</si>
  <si>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</si>
  <si>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</si>
  <si>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</si>
  <si>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</si>
  <si>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</si>
  <si>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</si>
  <si>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</si>
  <si>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</si>
  <si>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</si>
  <si>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</si>
  <si>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</si>
  <si>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</si>
  <si>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</si>
  <si>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</si>
  <si>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</si>
  <si>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</si>
  <si>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</si>
  <si>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</si>
  <si>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</si>
  <si>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</si>
  <si>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</si>
  <si>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</si>
  <si>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</si>
  <si>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</si>
  <si>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</si>
  <si>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</si>
  <si>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</si>
  <si>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</si>
  <si>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</si>
  <si>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</si>
  <si>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</si>
  <si>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</si>
  <si>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</si>
  <si>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</si>
  <si>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</si>
  <si>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</si>
  <si>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</si>
  <si>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</si>
  <si>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</si>
  <si>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</si>
  <si>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</si>
  <si>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</si>
  <si>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</si>
  <si>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</si>
  <si>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</si>
  <si>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</si>
  <si>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</si>
  <si>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</si>
  <si>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</si>
  <si>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</si>
  <si>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</si>
  <si>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</si>
  <si>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</si>
  <si>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</si>
  <si>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</si>
  <si>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</si>
  <si>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</si>
  <si>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</si>
  <si>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</si>
  <si>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</si>
  <si>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</si>
  <si>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</si>
  <si>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</si>
  <si>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</si>
  <si>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</si>
  <si>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</si>
  <si>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</si>
  <si>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</si>
  <si>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</si>
  <si>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</si>
  <si>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</si>
  <si>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</si>
  <si>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</si>
  <si>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</si>
  <si>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</si>
  <si>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</si>
  <si>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</si>
  <si>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</si>
  <si>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</si>
  <si>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</si>
  <si>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</si>
  <si>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</si>
  <si>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</si>
  <si>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</si>
  <si>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</si>
  <si>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</si>
  <si>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</si>
  <si>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</si>
  <si>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</si>
  <si>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</si>
  <si>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</si>
  <si>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</si>
  <si>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</si>
  <si>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</si>
  <si>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</si>
  <si>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</si>
  <si>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</si>
  <si>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</si>
  <si>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</si>
  <si>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</si>
  <si>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</si>
  <si>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</si>
  <si>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</si>
  <si>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</si>
  <si>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</si>
  <si>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</si>
  <si>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</si>
  <si>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</si>
  <si>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</si>
  <si>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</si>
  <si>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</si>
  <si>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</si>
  <si>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</si>
  <si>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</si>
  <si>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</si>
  <si>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</si>
  <si>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</si>
  <si>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</si>
  <si>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</si>
  <si>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</si>
  <si>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</si>
  <si>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</si>
  <si>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</si>
  <si>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</si>
  <si>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</si>
  <si>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</si>
  <si>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</si>
  <si>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</si>
  <si>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</si>
  <si>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</si>
  <si>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</si>
  <si>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</si>
  <si>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</si>
  <si>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</si>
  <si>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</si>
  <si>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</si>
  <si>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</si>
  <si>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</si>
  <si>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</si>
  <si>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</si>
  <si>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</si>
  <si>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</si>
  <si>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</si>
  <si>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</si>
  <si>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</si>
  <si>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</si>
  <si>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</si>
  <si>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</si>
  <si>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</si>
  <si>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</si>
  <si>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</si>
  <si>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</si>
  <si>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</si>
  <si>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</si>
  <si>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</si>
  <si>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</si>
  <si>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</si>
  <si>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</si>
  <si>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</si>
  <si>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</si>
  <si>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</si>
  <si>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</si>
  <si>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</si>
  <si>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</si>
  <si>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</si>
  <si>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</si>
  <si>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</si>
  <si>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</si>
  <si>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</si>
  <si>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</si>
  <si>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</si>
  <si>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</si>
  <si>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</si>
  <si>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</si>
  <si>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</si>
  <si>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</si>
  <si>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</si>
  <si>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</si>
  <si>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</si>
  <si>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</si>
  <si>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</si>
  <si>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</si>
  <si>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</si>
  <si>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</si>
  <si>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</si>
  <si>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</si>
  <si>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</si>
  <si>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</si>
  <si>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</si>
  <si>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</si>
  <si>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</si>
  <si>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</si>
  <si>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</si>
  <si>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</si>
  <si>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</si>
  <si>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</si>
  <si>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</si>
  <si>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</si>
  <si>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</si>
  <si>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</si>
  <si>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</si>
  <si>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</si>
  <si>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</si>
  <si>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</si>
  <si>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</si>
  <si>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</si>
  <si>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</si>
  <si>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</si>
  <si>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</si>
  <si>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</si>
  <si>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</si>
  <si>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</si>
  <si>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</si>
  <si>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</si>
  <si>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</si>
  <si>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</si>
  <si>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</si>
  <si>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</si>
  <si>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</si>
  <si>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</si>
  <si>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</si>
  <si>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</si>
  <si>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</si>
  <si>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</si>
  <si>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</si>
  <si>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</si>
  <si>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</si>
  <si>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</si>
  <si>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</si>
  <si>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</si>
  <si>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</si>
  <si>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</si>
  <si>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</si>
  <si>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</si>
  <si>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</si>
  <si>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</si>
  <si>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</si>
  <si>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</si>
  <si>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</si>
  <si>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</si>
  <si>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</si>
  <si>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</si>
  <si>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</si>
  <si>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</si>
  <si>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</si>
  <si>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</si>
  <si>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</si>
  <si>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</si>
  <si>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</si>
  <si>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</si>
  <si>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</si>
  <si>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</si>
  <si>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</si>
  <si>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</si>
  <si>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</si>
  <si>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</si>
  <si>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</si>
  <si>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</si>
  <si>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</si>
  <si>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</si>
  <si>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</si>
  <si>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</si>
  <si>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</si>
  <si>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</si>
  <si>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</si>
  <si>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</si>
  <si>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</si>
  <si>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</si>
  <si>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</si>
  <si>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</si>
  <si>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</si>
  <si>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</si>
  <si>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</si>
  <si>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</si>
  <si>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</si>
  <si>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</si>
  <si>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</si>
  <si>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</si>
  <si>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</si>
  <si>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</si>
  <si>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</si>
  <si>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</si>
  <si>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</si>
  <si>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</si>
  <si>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</si>
  <si>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</si>
  <si>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</si>
  <si>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</si>
  <si>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</si>
  <si>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</si>
  <si>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</si>
  <si>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</si>
  <si>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</si>
  <si>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</si>
  <si>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</si>
  <si>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</si>
  <si>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</si>
  <si>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</si>
  <si>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</si>
  <si>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</si>
  <si>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</si>
  <si>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</si>
  <si>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</si>
  <si>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</si>
  <si>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</si>
  <si>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</si>
  <si>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</si>
  <si>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</si>
  <si>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</si>
  <si>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</si>
  <si>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</si>
  <si>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</si>
  <si>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</si>
  <si>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</si>
  <si>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</si>
  <si>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</si>
  <si>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</si>
  <si>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</si>
  <si>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</si>
  <si>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</si>
  <si>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</si>
  <si>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</si>
  <si>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</si>
  <si>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</si>
  <si>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</si>
  <si>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</si>
  <si>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</si>
  <si>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</si>
  <si>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</si>
  <si>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</si>
  <si>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</si>
  <si>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</si>
  <si>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</si>
  <si>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</si>
  <si>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</si>
  <si>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</si>
  <si>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</si>
  <si>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</si>
  <si>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</si>
  <si>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</si>
  <si>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</si>
  <si>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</si>
  <si>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</si>
  <si>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</si>
  <si>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</si>
  <si>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</si>
  <si>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</si>
  <si>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</si>
  <si>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</si>
  <si>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</si>
  <si>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</si>
  <si>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</si>
  <si>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</si>
  <si>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</si>
  <si>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</si>
  <si>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</si>
  <si>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</si>
  <si>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</si>
  <si>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</si>
  <si>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</si>
  <si>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</si>
  <si>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</si>
  <si>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</si>
  <si>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</si>
  <si>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</si>
  <si>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</si>
  <si>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</si>
  <si>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</si>
  <si>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</si>
  <si>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</si>
  <si>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</si>
  <si>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</si>
  <si>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</si>
  <si>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</si>
  <si>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</si>
  <si>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</si>
  <si>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</si>
  <si>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</si>
  <si>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</si>
  <si>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</si>
  <si>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</si>
  <si>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</si>
  <si>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</si>
  <si>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</si>
  <si>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</si>
  <si>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</si>
  <si>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</si>
  <si>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</si>
  <si>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</si>
  <si>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</si>
  <si>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</si>
  <si>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</si>
  <si>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</si>
  <si>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</si>
  <si>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</si>
  <si>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</si>
  <si>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</si>
  <si>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</si>
  <si>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</si>
  <si>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</si>
  <si>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</si>
  <si>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</si>
  <si>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</si>
  <si>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</si>
  <si>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</si>
  <si>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</si>
  <si>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</si>
  <si>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</si>
  <si>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</si>
  <si>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</si>
  <si>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</si>
  <si>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</si>
  <si>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</si>
  <si>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</si>
  <si>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</si>
  <si>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</si>
  <si>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</si>
  <si>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</si>
  <si>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</si>
  <si>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</si>
  <si>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</si>
  <si>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</si>
  <si>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</si>
  <si>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</si>
  <si>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</si>
  <si>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</si>
  <si>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</si>
  <si>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</si>
  <si>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</si>
  <si>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</si>
  <si>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</si>
  <si>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</si>
  <si>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</si>
  <si>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</si>
  <si>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</si>
  <si>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</si>
  <si>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</si>
  <si>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</si>
  <si>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</si>
  <si>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</si>
  <si>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</si>
  <si>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</si>
  <si>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</si>
  <si>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</si>
  <si>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</si>
  <si>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</si>
  <si>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</si>
  <si>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</si>
  <si>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</si>
  <si>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</si>
  <si>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</si>
  <si>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</si>
  <si>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</si>
  <si>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</si>
  <si>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</si>
  <si>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</si>
  <si>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</si>
  <si>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</si>
  <si>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</si>
  <si>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</si>
  <si>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</si>
  <si>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</si>
  <si>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</si>
  <si>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</si>
  <si>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</si>
  <si>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</si>
  <si>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</si>
  <si>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</si>
  <si>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</si>
  <si>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</si>
  <si>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</si>
  <si>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</si>
  <si>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</si>
  <si>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</si>
  <si>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</si>
  <si>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</si>
  <si>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</si>
  <si>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</si>
  <si>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</si>
  <si>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</si>
  <si>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</si>
  <si>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</si>
  <si>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</si>
  <si>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</si>
  <si>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</si>
  <si>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</si>
  <si>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</si>
  <si>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</si>
  <si>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</si>
  <si>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</si>
  <si>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</si>
  <si>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</si>
  <si>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</si>
  <si>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</si>
  <si>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</si>
  <si>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</si>
  <si>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</si>
  <si>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</si>
  <si>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</si>
  <si>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</si>
  <si>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</si>
  <si>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</si>
  <si>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</si>
  <si>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</si>
  <si>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</si>
  <si>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</si>
  <si>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</si>
  <si>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</si>
  <si>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</si>
  <si>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</si>
  <si>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</si>
  <si>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</si>
  <si>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</si>
  <si>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</si>
  <si>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</si>
  <si>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</si>
  <si>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</si>
  <si>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</si>
  <si>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</si>
  <si>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</si>
  <si>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</si>
  <si>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</si>
  <si>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</si>
  <si>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</si>
  <si>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</si>
  <si>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</si>
  <si>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</si>
  <si>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</si>
  <si>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</si>
  <si>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</si>
  <si>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</si>
  <si>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</si>
  <si>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</si>
  <si>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</si>
  <si>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</si>
  <si>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</si>
  <si>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</si>
  <si>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</si>
  <si>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</si>
  <si>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</si>
  <si>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</si>
  <si>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</si>
  <si>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</si>
  <si>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</si>
  <si>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</si>
  <si>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</si>
  <si>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</si>
  <si>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</si>
  <si>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</si>
  <si>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</si>
  <si>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</si>
  <si>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</si>
  <si>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</si>
  <si>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</si>
  <si>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</si>
  <si>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</si>
  <si>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</si>
  <si>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</si>
  <si>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</si>
  <si>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</si>
  <si>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</si>
  <si>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</si>
  <si>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</si>
  <si>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</si>
  <si>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</si>
  <si>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</si>
  <si>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</si>
  <si>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</si>
  <si>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</si>
  <si>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</si>
  <si>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</si>
  <si>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</si>
  <si>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</si>
  <si>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</si>
  <si>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</si>
  <si>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</si>
  <si>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</si>
  <si>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</si>
  <si>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</si>
  <si>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</si>
  <si>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</si>
  <si>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</si>
  <si>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</si>
  <si>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</si>
  <si>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</si>
  <si>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</si>
  <si>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</si>
  <si>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</si>
  <si>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</si>
  <si>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</si>
  <si>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</si>
  <si>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</si>
  <si>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</si>
  <si>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</si>
  <si>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</si>
  <si>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</si>
  <si>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</si>
  <si>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</si>
  <si>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</si>
  <si>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</si>
  <si>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</si>
  <si>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</si>
  <si>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</si>
  <si>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</si>
  <si>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</si>
  <si>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</si>
  <si>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</si>
  <si>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</si>
  <si>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</si>
  <si>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</si>
  <si>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</si>
  <si>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</si>
  <si>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</si>
  <si>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</si>
  <si>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</si>
  <si>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</si>
  <si>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</si>
  <si>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</si>
  <si>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</si>
  <si>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</si>
  <si>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</si>
  <si>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</si>
  <si>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</si>
  <si>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</si>
  <si>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</si>
  <si>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</si>
  <si>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</si>
  <si>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</si>
  <si>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</si>
  <si>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</si>
  <si>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</si>
  <si>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</si>
  <si>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</si>
  <si>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</si>
  <si>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</si>
  <si>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</si>
  <si>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</si>
  <si>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</si>
  <si>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</si>
  <si>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</si>
  <si>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</si>
  <si>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</si>
  <si>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</si>
  <si>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</si>
  <si>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</si>
  <si>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</si>
  <si>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</si>
  <si>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</si>
  <si>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</si>
  <si>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</si>
  <si>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</si>
  <si>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</si>
  <si>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</si>
  <si>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</si>
  <si>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</si>
  <si>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</si>
  <si>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</si>
  <si>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</si>
  <si>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</si>
  <si>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</si>
  <si>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</si>
  <si>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</si>
  <si>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</si>
  <si>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</si>
  <si>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</si>
  <si>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</si>
  <si>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</si>
  <si>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</si>
  <si>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</si>
  <si>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</si>
  <si>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</si>
  <si>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</si>
  <si>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</si>
  <si>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</si>
  <si>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</si>
  <si>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</si>
  <si>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</si>
  <si>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</si>
  <si>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</si>
  <si>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</si>
  <si>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</si>
  <si>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</si>
  <si>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</si>
  <si>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</si>
  <si>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</si>
  <si>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</si>
  <si>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</si>
  <si>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</si>
  <si>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</si>
  <si>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</si>
  <si>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</si>
  <si>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</si>
  <si>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</si>
  <si>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</si>
  <si>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</si>
  <si>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</si>
  <si>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</si>
  <si>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</si>
  <si>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</si>
  <si>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</si>
  <si>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</si>
  <si>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</si>
  <si>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</si>
  <si>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</si>
  <si>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</si>
  <si>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</si>
  <si>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</si>
  <si>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</si>
  <si>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</si>
  <si>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</si>
  <si>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</si>
  <si>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</si>
  <si>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</si>
  <si>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</si>
  <si>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</si>
  <si>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</si>
  <si>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</si>
  <si>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</si>
  <si>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</si>
  <si>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</si>
  <si>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</si>
  <si>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</si>
  <si>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</si>
  <si>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</si>
  <si>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</si>
  <si>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</si>
  <si>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</si>
  <si>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</si>
  <si>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</si>
  <si>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</si>
  <si>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</si>
  <si>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</si>
  <si>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</si>
  <si>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</si>
  <si>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</si>
  <si>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</si>
  <si>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</si>
  <si>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</si>
  <si>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</si>
  <si>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</si>
  <si>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</si>
  <si>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</si>
  <si>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</si>
  <si>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</si>
  <si>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</si>
  <si>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</si>
  <si>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</si>
  <si>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</si>
  <si>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</si>
  <si>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</si>
  <si>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</si>
  <si>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</si>
  <si>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</si>
  <si>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</si>
  <si>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</si>
  <si>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</si>
  <si>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</si>
  <si>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</si>
  <si>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</si>
  <si>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</si>
  <si>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</si>
  <si>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</si>
  <si>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</si>
  <si>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</si>
  <si>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</si>
  <si>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</si>
  <si>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</si>
  <si>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</si>
  <si>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</si>
  <si>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</si>
  <si>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</si>
  <si>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</si>
  <si>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</si>
  <si>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</si>
  <si>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</si>
  <si>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</si>
  <si>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</si>
  <si>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</si>
  <si>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</si>
  <si>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</si>
  <si>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</si>
  <si>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</si>
  <si>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</si>
  <si>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</si>
  <si>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</si>
  <si>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</si>
  <si>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</si>
  <si>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</si>
  <si>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</si>
  <si>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</si>
  <si>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</si>
  <si>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</si>
  <si>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</si>
  <si>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</si>
  <si>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</si>
  <si>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</si>
  <si>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</si>
  <si>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</si>
  <si>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</si>
  <si>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</si>
  <si>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</si>
  <si>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</si>
  <si>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</si>
  <si>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</si>
  <si>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</si>
  <si>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</si>
  <si>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</si>
  <si>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</si>
  <si>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</si>
  <si>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</si>
  <si>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</si>
  <si>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</si>
  <si>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</si>
  <si>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</si>
  <si>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</si>
  <si>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</si>
  <si>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</si>
  <si>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</si>
  <si>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</si>
  <si>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</si>
  <si>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</si>
  <si>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</si>
  <si>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</si>
  <si>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</si>
  <si>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</si>
  <si>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</si>
  <si>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</si>
  <si>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</si>
  <si>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</si>
  <si>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</si>
  <si>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</si>
  <si>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</si>
  <si>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</si>
  <si>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</si>
  <si>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</si>
  <si>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</si>
  <si>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</si>
  <si>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</si>
  <si>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</si>
  <si>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</si>
  <si>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</si>
  <si>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</si>
  <si>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</si>
  <si>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</si>
  <si>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</si>
  <si>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</si>
  <si>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</si>
  <si>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</si>
  <si>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</si>
  <si>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</si>
  <si>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</si>
  <si>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</si>
  <si>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</si>
  <si>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</si>
  <si>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</si>
  <si>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</si>
  <si>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</si>
  <si>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</si>
  <si>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</si>
  <si>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</si>
  <si>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</si>
  <si>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</si>
  <si>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</si>
  <si>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</si>
  <si>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</si>
  <si>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</si>
  <si>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</si>
  <si>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</si>
  <si>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</si>
  <si>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</si>
  <si>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</si>
  <si>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</si>
  <si>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</si>
  <si>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</si>
  <si>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</si>
  <si>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</si>
  <si>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</si>
  <si>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</si>
  <si>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</si>
  <si>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</si>
  <si>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</si>
  <si>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</si>
  <si>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</si>
  <si>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</si>
  <si>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</si>
  <si>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</si>
  <si>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</si>
  <si>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</si>
  <si>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</si>
  <si>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</si>
  <si>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</si>
  <si>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</si>
  <si>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</si>
  <si>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</si>
  <si>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</si>
  <si>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</si>
  <si>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</si>
  <si>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</si>
  <si>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</si>
  <si>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</si>
  <si>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</si>
  <si>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</si>
  <si>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</si>
  <si>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</si>
  <si>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</si>
  <si>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</si>
  <si>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</si>
  <si>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</si>
  <si>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</si>
  <si>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</si>
  <si>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</si>
  <si>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</si>
  <si>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</si>
  <si>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</si>
  <si>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</si>
  <si>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</si>
  <si>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</si>
  <si>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</si>
  <si>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</si>
  <si>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</si>
  <si>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</si>
  <si>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</si>
  <si>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</si>
  <si>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</si>
  <si>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</si>
  <si>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</si>
  <si>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</si>
  <si>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</si>
  <si>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</si>
  <si>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</si>
  <si>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</si>
  <si>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</si>
  <si>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</si>
  <si>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</si>
  <si>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</si>
  <si>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</si>
  <si>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</si>
  <si>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</si>
  <si>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</si>
  <si>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</si>
  <si>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</si>
  <si>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</si>
  <si>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</si>
  <si>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</si>
  <si>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</si>
  <si>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</si>
  <si>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</si>
  <si>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</si>
  <si>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</si>
  <si>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</si>
  <si>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</si>
  <si>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</si>
  <si>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</si>
  <si>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</si>
  <si>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</si>
  <si>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</si>
  <si>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</si>
  <si>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</si>
  <si>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</si>
  <si>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</si>
  <si>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</si>
  <si>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</si>
  <si>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</si>
  <si>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</si>
  <si>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</si>
  <si>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</si>
  <si>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</si>
  <si>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</si>
  <si>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</si>
  <si>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</si>
  <si>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</si>
  <si>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</si>
  <si>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</si>
  <si>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</si>
  <si>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</si>
  <si>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</si>
  <si>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</si>
  <si>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</si>
  <si>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</si>
  <si>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</si>
  <si>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</si>
  <si>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</si>
  <si>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</si>
  <si>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</si>
  <si>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</si>
  <si>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</si>
  <si>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</si>
  <si>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</si>
  <si>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</si>
  <si>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</si>
  <si>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</si>
  <si>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</si>
  <si>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</si>
  <si>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</si>
  <si>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</si>
  <si>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</si>
  <si>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</si>
  <si>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</si>
  <si>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</si>
  <si>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</si>
  <si>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</si>
  <si>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</si>
  <si>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</si>
  <si>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</si>
  <si>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</si>
  <si>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</si>
  <si>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</si>
  <si>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</si>
  <si>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</si>
  <si>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</si>
  <si>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</si>
  <si>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</si>
  <si>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</si>
  <si>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</si>
  <si>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</si>
  <si>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</si>
  <si>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</si>
  <si>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</si>
  <si>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</si>
  <si>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</si>
  <si>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</si>
  <si>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</si>
  <si>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</si>
  <si>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</si>
  <si>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</si>
  <si>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</si>
  <si>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</si>
  <si>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</si>
  <si>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</si>
  <si>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</si>
  <si>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</si>
  <si>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</si>
  <si>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</si>
  <si>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</si>
  <si>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</si>
  <si>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</si>
  <si>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</si>
  <si>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</si>
  <si>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</si>
  <si>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</si>
  <si>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</si>
  <si>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</si>
  <si>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</si>
  <si>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</si>
  <si>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</si>
  <si>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</si>
  <si>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</si>
  <si>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</si>
  <si>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</si>
  <si>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</si>
  <si>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</si>
  <si>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</si>
  <si>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</si>
  <si>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</si>
  <si>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</si>
  <si>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</si>
  <si>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</si>
  <si>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</si>
  <si>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</si>
  <si>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</si>
  <si>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</si>
  <si>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</si>
  <si>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</si>
  <si>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</si>
  <si>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</si>
  <si>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</si>
  <si>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</si>
  <si>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</si>
  <si>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</si>
  <si>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</si>
  <si>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</si>
  <si>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</si>
  <si>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</si>
  <si>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</si>
  <si>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</si>
  <si>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</si>
  <si>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</si>
  <si>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</si>
  <si>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</si>
  <si>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</si>
  <si>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</si>
  <si>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</si>
  <si>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</si>
  <si>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</si>
  <si>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</si>
  <si>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</si>
  <si>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</si>
  <si>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</si>
  <si>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</si>
  <si>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</si>
  <si>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</si>
  <si>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</si>
  <si>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</si>
  <si>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</si>
  <si>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</si>
  <si>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</si>
  <si>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</si>
  <si>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</si>
  <si>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</si>
  <si>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</si>
  <si>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</si>
  <si>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</si>
  <si>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</si>
  <si>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</si>
  <si>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</si>
  <si>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</si>
  <si>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</si>
  <si>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</si>
  <si>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</si>
  <si>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</si>
  <si>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</si>
  <si>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</si>
  <si>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</si>
  <si>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</si>
  <si>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</si>
  <si>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</si>
  <si>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</si>
  <si>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</si>
  <si>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</si>
  <si>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</si>
  <si>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</si>
  <si>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</si>
  <si>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</si>
  <si>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</si>
  <si>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</si>
  <si>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</si>
  <si>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</si>
  <si>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</si>
  <si>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</si>
  <si>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</si>
  <si>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</si>
  <si>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</si>
  <si>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</si>
  <si>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</si>
  <si>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</si>
  <si>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</si>
  <si>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</si>
  <si>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</si>
  <si>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</si>
  <si>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</si>
  <si>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</si>
  <si>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</si>
  <si>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</si>
  <si>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</si>
  <si>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</si>
  <si>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</si>
  <si>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</si>
  <si>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</si>
  <si>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</si>
  <si>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</si>
  <si>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</si>
  <si>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</si>
  <si>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</si>
  <si>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</si>
  <si>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</si>
  <si>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</si>
  <si>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</si>
  <si>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</si>
  <si>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</si>
  <si>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</si>
  <si>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</si>
  <si>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</si>
  <si>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</si>
  <si>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</si>
  <si>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</si>
  <si>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</si>
  <si>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</si>
  <si>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</si>
  <si>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</si>
  <si>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</si>
  <si>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</si>
  <si>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</si>
  <si>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</si>
  <si>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</si>
  <si>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</si>
  <si>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</si>
  <si>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</si>
  <si>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</si>
  <si>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</si>
  <si>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</si>
  <si>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</si>
  <si>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</si>
  <si>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</si>
  <si>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</si>
  <si>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</si>
  <si>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</si>
  <si>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</si>
  <si>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</si>
  <si>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</si>
  <si>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</si>
  <si>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</si>
  <si>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</si>
  <si>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</si>
  <si>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</si>
  <si>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</si>
  <si>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</si>
  <si>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</si>
  <si>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</si>
  <si>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</si>
  <si>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</si>
  <si>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</si>
  <si>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</si>
  <si>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</si>
  <si>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</si>
  <si>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</si>
  <si>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</si>
  <si>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</si>
  <si>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</si>
  <si>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</si>
  <si>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</si>
  <si>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</si>
  <si>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</si>
  <si>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</si>
  <si>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</si>
  <si>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</si>
  <si>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</si>
  <si>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</si>
  <si>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</si>
  <si>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</si>
  <si>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</si>
  <si>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</si>
  <si>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</si>
  <si>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</si>
  <si>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</si>
  <si>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</si>
  <si>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</si>
  <si>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</si>
  <si>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</si>
  <si>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</si>
  <si>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</si>
  <si>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</si>
  <si>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</si>
  <si>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</si>
  <si>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</si>
  <si>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</si>
  <si>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</si>
  <si>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</si>
  <si>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</si>
  <si>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</si>
  <si>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</si>
  <si>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</si>
  <si>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</si>
  <si>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</si>
  <si>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</si>
  <si>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</si>
  <si>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</si>
  <si>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</si>
  <si>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</si>
  <si>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</si>
  <si>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</si>
  <si>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</si>
  <si>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</si>
  <si>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</si>
  <si>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</si>
  <si>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</si>
  <si>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</si>
  <si>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</si>
  <si>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</si>
  <si>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</si>
  <si>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</si>
  <si>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</si>
  <si>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</si>
  <si>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</si>
  <si>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</si>
  <si>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</si>
  <si>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</si>
  <si>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</si>
  <si>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</si>
  <si>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</si>
  <si>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</si>
  <si>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</si>
  <si>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</si>
  <si>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</si>
  <si>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</si>
  <si>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</si>
  <si>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</si>
  <si>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</si>
  <si>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</si>
  <si>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</si>
  <si>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</si>
  <si>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</si>
  <si>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</si>
  <si>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</si>
  <si>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</si>
  <si>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</si>
  <si>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</si>
  <si>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</si>
  <si>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</si>
  <si>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</si>
  <si>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</si>
  <si>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</si>
  <si>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</si>
  <si>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</si>
  <si>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</si>
  <si>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</si>
  <si>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</si>
  <si>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</si>
  <si>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</si>
  <si>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</si>
  <si>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</si>
  <si>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</si>
  <si>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</si>
  <si>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</si>
  <si>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</si>
  <si>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</si>
  <si>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</si>
  <si>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</si>
  <si>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</si>
  <si>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</si>
  <si>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</si>
  <si>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</si>
  <si>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</si>
  <si>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</si>
  <si>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</si>
  <si>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</si>
  <si>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</si>
  <si>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</si>
  <si>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</si>
  <si>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</si>
  <si>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</si>
  <si>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</si>
  <si>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</si>
  <si>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</si>
  <si>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</si>
  <si>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</si>
  <si>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</si>
  <si>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</si>
  <si>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</si>
  <si>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</si>
  <si>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</si>
  <si>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</si>
  <si>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</si>
  <si>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</si>
  <si>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</si>
  <si>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</si>
  <si>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</si>
  <si>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</si>
  <si>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</si>
  <si>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</si>
  <si>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</si>
  <si>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</si>
  <si>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</si>
  <si>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</si>
  <si>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</si>
  <si>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</si>
  <si>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</si>
  <si>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</si>
  <si>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</si>
  <si>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</si>
  <si>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</si>
  <si>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</si>
  <si>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</si>
  <si>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</si>
  <si>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</si>
  <si>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</si>
  <si>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</si>
  <si>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</si>
  <si>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</si>
  <si>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</si>
  <si>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</si>
  <si>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</si>
  <si>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</si>
  <si>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</si>
  <si>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</si>
  <si>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</si>
  <si>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</si>
  <si>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</si>
  <si>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</si>
  <si>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</si>
  <si>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</si>
  <si>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</si>
  <si>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</si>
  <si>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</si>
  <si>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</si>
  <si>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</si>
  <si>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</si>
  <si>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</si>
  <si>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</si>
  <si>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</si>
  <si>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</si>
  <si>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</si>
  <si>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</si>
  <si>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</si>
  <si>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</si>
  <si>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</si>
  <si>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</si>
  <si>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</si>
  <si>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</si>
  <si>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</si>
  <si>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</si>
  <si>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</si>
  <si>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</si>
  <si>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</si>
  <si>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</si>
  <si>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</si>
  <si>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</si>
  <si>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</si>
  <si>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</si>
  <si>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</si>
  <si>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</si>
  <si>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</si>
  <si>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</si>
  <si>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</si>
  <si>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</si>
  <si>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</si>
  <si>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</si>
  <si>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</si>
  <si>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</si>
  <si>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</si>
  <si>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</si>
  <si>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</si>
  <si>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</si>
  <si>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</si>
  <si>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</si>
  <si>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</si>
  <si>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</si>
  <si>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</si>
  <si>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</si>
  <si>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</si>
  <si>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</si>
  <si>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</si>
  <si>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</si>
  <si>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</si>
  <si>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</si>
  <si>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</si>
  <si>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</si>
  <si>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</si>
  <si>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</si>
  <si>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</si>
  <si>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</si>
  <si>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</si>
  <si>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</si>
  <si>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</si>
  <si>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</si>
  <si>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</si>
  <si>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</si>
  <si>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</si>
  <si>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</si>
  <si>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</si>
  <si>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</si>
  <si>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</si>
  <si>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</si>
  <si>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</si>
  <si>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</si>
  <si>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</si>
  <si>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</si>
  <si>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</si>
  <si>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</si>
  <si>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</si>
  <si>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</si>
  <si>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</si>
  <si>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</si>
  <si>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</si>
  <si>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</si>
  <si>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</si>
  <si>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</si>
  <si>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</si>
  <si>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</si>
  <si>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</si>
  <si>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</si>
  <si>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</si>
  <si>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</si>
  <si>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</si>
  <si>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</si>
  <si>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</si>
  <si>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</si>
  <si>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</si>
  <si>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</si>
  <si>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</si>
  <si>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</si>
  <si>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</si>
  <si>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</si>
  <si>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</si>
  <si>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</si>
  <si>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</si>
  <si>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</si>
  <si>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</si>
  <si>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</si>
  <si>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</si>
  <si>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</si>
  <si>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</si>
  <si>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</si>
  <si>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</si>
  <si>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</si>
  <si>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</si>
  <si>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</si>
  <si>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</si>
  <si>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</si>
  <si>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</si>
  <si>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</si>
  <si>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</si>
  <si>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</si>
  <si>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</si>
  <si>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</si>
  <si>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</si>
  <si>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</si>
  <si>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</si>
  <si>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</si>
  <si>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</si>
  <si>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</si>
  <si>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</si>
  <si>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</si>
  <si>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</si>
  <si>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</si>
  <si>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</si>
  <si>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</si>
  <si>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</si>
  <si>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</si>
  <si>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</si>
  <si>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</si>
  <si>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</si>
  <si>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</si>
  <si>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</si>
  <si>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</si>
  <si>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</si>
  <si>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</si>
  <si>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</si>
  <si>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</si>
  <si>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</si>
  <si>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</si>
  <si>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</si>
  <si>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</si>
  <si>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</si>
  <si>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</si>
  <si>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</si>
  <si>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</si>
  <si>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</si>
  <si>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</si>
  <si>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</si>
  <si>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</si>
  <si>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</si>
  <si>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</si>
  <si>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</si>
  <si>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</si>
  <si>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</si>
  <si>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</si>
  <si>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</si>
  <si>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</si>
  <si>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</si>
  <si>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</si>
  <si>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</si>
  <si>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</si>
  <si>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</si>
  <si>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</si>
  <si>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</si>
  <si>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</si>
  <si>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</si>
  <si>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</si>
  <si>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</si>
  <si>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</si>
  <si>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</si>
  <si>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</si>
  <si>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</si>
  <si>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</si>
  <si>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</si>
  <si>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</si>
  <si>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</si>
  <si>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</si>
  <si>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</si>
  <si>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</si>
  <si>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</si>
  <si>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</si>
  <si>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</si>
  <si>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</si>
  <si>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</si>
  <si>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</si>
  <si>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</si>
  <si>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</si>
  <si>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</si>
  <si>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</si>
  <si>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</si>
  <si>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</si>
  <si>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</si>
  <si>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</si>
  <si>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</si>
  <si>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</si>
  <si>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</si>
  <si>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</si>
  <si>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</si>
  <si>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</si>
  <si>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</si>
  <si>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</si>
  <si>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</si>
  <si>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</si>
  <si>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</si>
  <si>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</si>
  <si>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</si>
  <si>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</si>
  <si>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</si>
  <si>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</si>
  <si>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</si>
  <si>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</si>
  <si>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</si>
  <si>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</si>
  <si>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</si>
  <si>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</si>
  <si>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</si>
  <si>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</si>
  <si>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</si>
  <si>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</si>
  <si>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</si>
  <si>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</si>
  <si>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</si>
  <si>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</si>
  <si>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</si>
  <si>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</si>
  <si>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</si>
  <si>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</si>
  <si>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</si>
  <si>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</si>
  <si>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</si>
  <si>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</si>
  <si>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</si>
  <si>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</si>
  <si>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</si>
  <si>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</si>
  <si>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</si>
  <si>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</si>
  <si>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</si>
  <si>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</si>
  <si>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</si>
  <si>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</si>
  <si>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</si>
  <si>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</si>
  <si>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</si>
  <si>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</si>
  <si>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</si>
  <si>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</si>
  <si>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</si>
  <si>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</si>
  <si>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</si>
  <si>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</si>
  <si>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</si>
  <si>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</si>
  <si>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</si>
  <si>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</si>
  <si>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</si>
  <si>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</si>
  <si>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</si>
  <si>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</si>
  <si>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</si>
  <si>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</si>
  <si>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</si>
  <si>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</si>
  <si>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</si>
  <si>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</si>
  <si>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</si>
  <si>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</si>
  <si>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</si>
  <si>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</si>
  <si>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</si>
  <si>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</si>
  <si>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</si>
  <si>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</si>
  <si>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</si>
  <si>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</si>
  <si>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</si>
  <si>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</si>
  <si>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</si>
  <si>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</si>
  <si>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</si>
  <si>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</si>
  <si>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</si>
  <si>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</si>
  <si>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</si>
  <si>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</si>
  <si>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</si>
  <si>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</si>
  <si>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</si>
  <si>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</si>
  <si>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</si>
  <si>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</si>
  <si>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</si>
  <si>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</si>
  <si>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</si>
  <si>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</si>
  <si>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</si>
  <si>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</si>
  <si>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</si>
  <si>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</si>
  <si>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</si>
  <si>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</si>
  <si>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</si>
  <si>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</si>
  <si>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</si>
  <si>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</si>
  <si>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</si>
  <si>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</si>
  <si>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</si>
  <si>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</si>
  <si>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</si>
  <si>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</si>
  <si>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</si>
  <si>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</si>
  <si>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</si>
  <si>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</si>
  <si>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</si>
  <si>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</si>
  <si>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</si>
  <si>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</si>
  <si>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</si>
  <si>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</si>
  <si>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</si>
  <si>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</si>
  <si>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</si>
  <si>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</si>
  <si>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</si>
  <si>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</si>
  <si>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</si>
  <si>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</si>
  <si>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</si>
  <si>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</si>
  <si>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</si>
  <si>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</si>
  <si>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</si>
  <si>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</si>
  <si>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</si>
  <si>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</si>
  <si>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</si>
  <si>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</si>
  <si>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</si>
  <si>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</si>
  <si>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</si>
  <si>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</si>
  <si>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</si>
  <si>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</si>
  <si>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</si>
  <si>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</si>
  <si>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</si>
  <si>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</si>
  <si>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</si>
  <si>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</si>
  <si>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</si>
  <si>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</si>
  <si>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</si>
  <si>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</si>
  <si>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</si>
  <si>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</si>
  <si>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</si>
  <si>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</si>
  <si>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</si>
  <si>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</si>
  <si>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</si>
  <si>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</si>
  <si>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</si>
  <si>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</si>
  <si>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</si>
  <si>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</si>
  <si>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</si>
  <si>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</si>
  <si>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</si>
  <si>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</si>
  <si>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</si>
  <si>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</si>
  <si>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</si>
  <si>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</si>
  <si>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</si>
  <si>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</si>
  <si>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</si>
  <si>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</si>
  <si>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</si>
  <si>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</si>
  <si>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</si>
  <si>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</si>
  <si>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</si>
  <si>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</si>
  <si>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</si>
  <si>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</si>
  <si>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</si>
  <si>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</si>
  <si>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</si>
  <si>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</si>
  <si>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</si>
  <si>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</si>
  <si>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</si>
  <si>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</si>
  <si>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</si>
  <si>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</si>
  <si>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</si>
  <si>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</si>
  <si>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</si>
  <si>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</si>
  <si>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</si>
  <si>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</si>
  <si>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</si>
  <si>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</si>
  <si>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</si>
  <si>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</si>
  <si>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</si>
  <si>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</si>
  <si>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</si>
  <si>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</si>
  <si>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</si>
  <si>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</si>
  <si>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</si>
  <si>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</si>
  <si>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</si>
  <si>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</si>
  <si>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</si>
  <si>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</si>
  <si>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</si>
  <si>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</si>
  <si>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</si>
  <si>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</si>
  <si>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</si>
  <si>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</si>
  <si>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</si>
  <si>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</si>
  <si>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</si>
  <si>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</si>
  <si>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</si>
  <si>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</si>
  <si>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</si>
  <si>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</si>
  <si>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</si>
  <si>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</si>
  <si>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</si>
  <si>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</si>
  <si>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</si>
  <si>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</si>
  <si>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</si>
  <si>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</si>
  <si>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</si>
  <si>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</si>
  <si>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</si>
  <si>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</si>
  <si>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</si>
  <si>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</si>
  <si>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</si>
  <si>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</si>
  <si>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</si>
  <si>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</si>
  <si>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</si>
  <si>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</si>
  <si>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</si>
  <si>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</si>
  <si>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</si>
  <si>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</si>
  <si>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</si>
  <si>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</si>
  <si>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</si>
  <si>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</si>
  <si>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</si>
  <si>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</si>
  <si>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</si>
  <si>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</si>
  <si>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</si>
  <si>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</si>
  <si>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</si>
  <si>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</si>
  <si>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</si>
  <si>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</si>
  <si>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</si>
  <si>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</si>
  <si>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</si>
  <si>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</si>
  <si>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</si>
  <si>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</si>
  <si>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</si>
  <si>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</si>
  <si>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</si>
  <si>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</si>
  <si>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</si>
  <si>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</si>
  <si>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</si>
  <si>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</si>
  <si>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</si>
  <si>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</si>
  <si>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</si>
  <si>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</si>
  <si>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</si>
  <si>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</si>
  <si>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</si>
  <si>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</si>
  <si>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</si>
  <si>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</si>
  <si>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</si>
  <si>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</si>
  <si>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</si>
  <si>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</si>
  <si>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</si>
  <si>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</si>
  <si>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</si>
  <si>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</si>
  <si>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</si>
  <si>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</si>
  <si>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</si>
  <si>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</si>
  <si>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</si>
  <si>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</si>
  <si>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</si>
  <si>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</si>
  <si>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</si>
  <si>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</si>
  <si>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</si>
  <si>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</si>
  <si>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</si>
  <si>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</si>
  <si>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</si>
  <si>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</si>
  <si>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</si>
  <si>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</si>
  <si>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</si>
  <si>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</si>
  <si>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</si>
  <si>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</si>
  <si>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</si>
  <si>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</si>
  <si>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</si>
  <si>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</si>
  <si>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</si>
  <si>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</si>
  <si>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</si>
  <si>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</si>
  <si>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</si>
  <si>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</si>
  <si>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</si>
  <si>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</si>
  <si>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</si>
  <si>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</si>
  <si>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</si>
  <si>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</si>
  <si>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</si>
  <si>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</si>
  <si>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</si>
  <si>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</si>
  <si>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</si>
  <si>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</si>
  <si>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</si>
  <si>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</si>
  <si>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</si>
  <si>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</si>
  <si>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</si>
  <si>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</si>
  <si>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</si>
  <si>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</si>
  <si>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</si>
  <si>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</si>
  <si>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</si>
  <si>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</si>
  <si>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</si>
  <si>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</si>
  <si>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</si>
  <si>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</si>
  <si>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</si>
  <si>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</si>
  <si>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</si>
  <si>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</si>
  <si>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</si>
  <si>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</si>
  <si>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</si>
  <si>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</si>
  <si>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</si>
  <si>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</si>
  <si>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</si>
  <si>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</si>
  <si>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</si>
  <si>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</si>
  <si>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</si>
  <si>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</si>
  <si>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</si>
  <si>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</si>
  <si>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</si>
  <si>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</si>
  <si>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</si>
  <si>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</si>
  <si>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</si>
  <si>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</si>
  <si>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</si>
  <si>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</si>
  <si>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</si>
  <si>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</si>
  <si>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</si>
  <si>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</si>
  <si>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</si>
  <si>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</si>
  <si>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</si>
  <si>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</si>
  <si>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</si>
  <si>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</si>
  <si>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</si>
  <si>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</si>
  <si>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</si>
  <si>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</si>
  <si>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</si>
  <si>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</si>
  <si>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</si>
  <si>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</si>
  <si>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</si>
  <si>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</si>
  <si>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</si>
  <si>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</si>
  <si>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</si>
  <si>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</si>
  <si>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</si>
  <si>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</si>
  <si>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</si>
  <si>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</si>
  <si>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</si>
  <si>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</si>
  <si>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</si>
  <si>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</si>
  <si>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</si>
  <si>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</si>
  <si>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</si>
  <si>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</si>
  <si>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</si>
  <si>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</si>
  <si>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</si>
  <si>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</si>
  <si>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</si>
  <si>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</si>
  <si>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</si>
  <si>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</si>
  <si>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</si>
  <si>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</si>
  <si>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</si>
  <si>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</si>
  <si>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</si>
  <si>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</si>
  <si>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</si>
  <si>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</si>
  <si>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</si>
  <si>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</si>
  <si>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</si>
  <si>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</si>
  <si>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</si>
  <si>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</si>
  <si>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</si>
  <si>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</si>
  <si>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</si>
  <si>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</si>
  <si>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</si>
  <si>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</si>
  <si>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</si>
  <si>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</si>
  <si>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</si>
  <si>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</si>
  <si>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</si>
  <si>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</si>
  <si>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</si>
  <si>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</si>
  <si>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</si>
  <si>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</si>
  <si>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</si>
  <si>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</si>
  <si>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</si>
  <si>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</si>
  <si>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</si>
  <si>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</si>
  <si>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</si>
  <si>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</si>
  <si>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</si>
  <si>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</si>
  <si>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</si>
  <si>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</si>
  <si>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</si>
  <si>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</si>
  <si>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</si>
  <si>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</si>
  <si>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</si>
  <si>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</si>
  <si>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</si>
  <si>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</si>
  <si>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</si>
  <si>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</si>
  <si>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</si>
  <si>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</si>
  <si>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</si>
  <si>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</si>
  <si>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</si>
  <si>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</si>
  <si>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</si>
  <si>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</si>
  <si>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</si>
  <si>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</si>
  <si>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</si>
  <si>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</si>
  <si>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</si>
  <si>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</si>
  <si>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</si>
  <si>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</si>
  <si>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</si>
  <si>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</si>
  <si>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</si>
  <si>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</si>
  <si>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</si>
  <si>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</si>
  <si>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</si>
  <si>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</si>
  <si>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</si>
  <si>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</si>
  <si>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</si>
  <si>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</si>
  <si>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</si>
  <si>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</si>
  <si>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</si>
  <si>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</si>
  <si>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</si>
  <si>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</si>
  <si>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</si>
  <si>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</si>
  <si>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</si>
  <si>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</si>
  <si>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</si>
  <si>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</si>
  <si>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</si>
  <si>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</si>
  <si>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</si>
  <si>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</si>
  <si>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</si>
  <si>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</si>
  <si>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</si>
  <si>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</si>
  <si>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</si>
  <si>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</si>
  <si>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</si>
  <si>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</si>
  <si>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</si>
  <si>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</si>
  <si>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</si>
  <si>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</si>
  <si>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</si>
  <si>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</si>
  <si>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</si>
  <si>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</si>
  <si>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</si>
  <si>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</si>
  <si>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</si>
  <si>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</si>
  <si>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</si>
  <si>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</si>
  <si>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</si>
  <si>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</si>
  <si>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</si>
  <si>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</si>
  <si>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</si>
  <si>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</si>
  <si>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</si>
  <si>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</si>
  <si>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</si>
  <si>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</si>
  <si>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</si>
  <si>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</si>
  <si>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</si>
  <si>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</si>
  <si>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</si>
  <si>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</si>
  <si>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</si>
  <si>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</si>
  <si>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</si>
  <si>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</si>
  <si>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</si>
  <si>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</si>
  <si>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</si>
  <si>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</si>
  <si>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</si>
  <si>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</si>
  <si>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</si>
  <si>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</si>
  <si>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</si>
  <si>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</si>
  <si>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</si>
  <si>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</si>
  <si>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</si>
  <si>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</si>
  <si>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</si>
  <si>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</si>
  <si>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</si>
  <si>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</si>
  <si>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</si>
  <si>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</si>
  <si>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</si>
  <si>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</si>
  <si>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</si>
  <si>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</si>
  <si>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</si>
  <si>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</si>
  <si>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</si>
  <si>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</si>
  <si>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</si>
  <si>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</si>
  <si>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</si>
  <si>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</si>
  <si>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</si>
  <si>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</si>
  <si>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</si>
  <si>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</si>
  <si>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</si>
  <si>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</si>
  <si>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</si>
  <si>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</si>
  <si>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</si>
  <si>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</si>
  <si>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</si>
  <si>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</si>
  <si>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</si>
  <si>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</si>
  <si>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</si>
  <si>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</si>
  <si>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</si>
  <si>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</si>
  <si>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</si>
  <si>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</si>
  <si>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</si>
  <si>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</si>
  <si>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</si>
  <si>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</si>
  <si>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</si>
  <si>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</si>
  <si>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</si>
  <si>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</si>
  <si>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</si>
  <si>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</si>
  <si>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</si>
  <si>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</si>
  <si>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</si>
  <si>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</si>
  <si>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</si>
  <si>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</si>
  <si>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</si>
  <si>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</si>
  <si>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</si>
  <si>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</si>
  <si>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</si>
  <si>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</si>
  <si>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</si>
  <si>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</si>
  <si>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</si>
  <si>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</si>
  <si>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</si>
  <si>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</si>
  <si>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</si>
  <si>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</si>
  <si>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</si>
  <si>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</si>
  <si>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</si>
  <si>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</si>
  <si>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</si>
  <si>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</si>
  <si>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</si>
  <si>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</si>
  <si>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</si>
  <si>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</si>
  <si>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</si>
  <si>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</si>
  <si>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</si>
  <si>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</si>
  <si>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</si>
  <si>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</si>
  <si>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</si>
  <si>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</si>
  <si>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</si>
  <si>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</si>
  <si>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</si>
  <si>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</si>
  <si>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</si>
  <si>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</si>
  <si>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</si>
  <si>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</si>
  <si>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</si>
  <si>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</si>
  <si>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</si>
  <si>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</si>
  <si>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</si>
  <si>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</si>
  <si>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</si>
  <si>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</si>
  <si>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</si>
  <si>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</si>
  <si>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</si>
  <si>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</si>
  <si>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</si>
  <si>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</si>
  <si>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</si>
  <si>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</si>
  <si>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</si>
  <si>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</si>
  <si>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</si>
  <si>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</si>
  <si>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</si>
  <si>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</si>
  <si>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</si>
  <si>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</si>
  <si>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</si>
  <si>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</si>
  <si>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</si>
  <si>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</si>
  <si>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</si>
  <si>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</si>
  <si>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</si>
  <si>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</si>
  <si>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</si>
  <si>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</si>
  <si>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</si>
  <si>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</si>
  <si>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</si>
  <si>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</si>
  <si>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</si>
  <si>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</si>
  <si>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</si>
  <si>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</si>
  <si>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</si>
  <si>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</si>
  <si>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</si>
  <si>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</si>
  <si>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</si>
  <si>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</si>
  <si>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</si>
  <si>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</si>
  <si>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</si>
  <si>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</si>
  <si>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</si>
  <si>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</si>
  <si>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</si>
  <si>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</si>
  <si>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</si>
  <si>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</si>
  <si>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</si>
  <si>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</si>
  <si>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</si>
  <si>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</si>
  <si>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</si>
  <si>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</si>
  <si>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</si>
  <si>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</si>
  <si>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</si>
  <si>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</si>
  <si>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</si>
  <si>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</si>
  <si>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</si>
  <si>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</si>
  <si>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</si>
  <si>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</si>
  <si>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</si>
  <si>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</si>
  <si>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</si>
  <si>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</si>
  <si>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</si>
  <si>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</si>
  <si>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</si>
  <si>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</si>
  <si>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</si>
  <si>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</si>
  <si>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</si>
  <si>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</si>
  <si>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</si>
  <si>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</si>
  <si>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</si>
  <si>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</si>
  <si>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</si>
  <si>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</si>
  <si>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</si>
  <si>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</si>
  <si>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</si>
  <si>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</si>
  <si>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</si>
  <si>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</si>
  <si>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</si>
  <si>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</si>
  <si>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</si>
  <si>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</si>
  <si>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</si>
  <si>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</si>
  <si>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</si>
  <si>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</si>
  <si>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</si>
  <si>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</si>
  <si>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</si>
  <si>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</si>
  <si>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</si>
  <si>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</si>
  <si>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</si>
  <si>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</si>
  <si>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</si>
  <si>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</si>
  <si>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</si>
  <si>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</si>
  <si>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</si>
  <si>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</si>
  <si>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</si>
  <si>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</si>
  <si>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</si>
  <si>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</si>
  <si>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</si>
  <si>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</si>
  <si>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</si>
  <si>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</si>
  <si>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</si>
  <si>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</si>
  <si>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</si>
  <si>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</si>
  <si>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</si>
  <si>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</si>
  <si>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</si>
  <si>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</si>
  <si>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</si>
  <si>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</si>
  <si>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</si>
  <si>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</si>
  <si>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</si>
  <si>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</si>
  <si>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</si>
  <si>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</si>
  <si>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</si>
  <si>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</si>
  <si>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</si>
  <si>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</si>
  <si>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</si>
  <si>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</si>
  <si>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</si>
  <si>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</si>
  <si>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</si>
  <si>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</si>
  <si>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</si>
  <si>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</si>
  <si>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</si>
  <si>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</si>
  <si>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</si>
  <si>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</si>
  <si>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</si>
  <si>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</si>
  <si>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</si>
  <si>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</si>
  <si>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</si>
  <si>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</si>
  <si>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</si>
  <si>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</si>
  <si>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</si>
  <si>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</si>
  <si>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</si>
  <si>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</si>
  <si>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</si>
  <si>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</si>
  <si>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</si>
  <si>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</si>
  <si>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</si>
  <si>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</si>
  <si>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</si>
  <si>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</si>
  <si>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</si>
  <si>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</si>
  <si>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</si>
  <si>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</si>
  <si>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</si>
  <si>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</si>
  <si>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</si>
  <si>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</si>
  <si>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</si>
  <si>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</si>
  <si>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</si>
  <si>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</si>
  <si>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</si>
  <si>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</si>
  <si>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</si>
  <si>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</si>
  <si>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</si>
  <si>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</si>
  <si>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</si>
  <si>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</si>
  <si>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</si>
  <si>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</si>
  <si>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</si>
  <si>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</si>
  <si>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</si>
  <si>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</si>
  <si>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</si>
  <si>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</si>
  <si>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</si>
  <si>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</si>
  <si>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</si>
  <si>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</si>
  <si>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</si>
  <si>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</si>
  <si>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</si>
  <si>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</si>
  <si>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</si>
  <si>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</si>
  <si>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</si>
  <si>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</si>
  <si>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</si>
  <si>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</si>
  <si>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</si>
  <si>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</si>
  <si>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</si>
  <si>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</si>
  <si>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</si>
  <si>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</si>
  <si>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</si>
  <si>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</si>
  <si>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</si>
  <si>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</si>
  <si>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</si>
  <si>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</si>
  <si>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</si>
  <si>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</si>
  <si>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</si>
  <si>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</si>
  <si>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</si>
  <si>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</si>
  <si>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</si>
  <si>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</si>
  <si>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</si>
  <si>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</si>
  <si>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</si>
  <si>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</si>
  <si>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</si>
  <si>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</si>
  <si>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</si>
  <si>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</si>
  <si>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</si>
  <si>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</si>
  <si>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</si>
  <si>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</si>
  <si>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</si>
  <si>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</si>
  <si>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</si>
  <si>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</si>
  <si>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</si>
  <si>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</si>
  <si>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</si>
  <si>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</si>
  <si>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</si>
  <si>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</si>
  <si>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</si>
  <si>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</si>
  <si>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</si>
  <si>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</si>
  <si>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</si>
  <si>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</si>
  <si>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</si>
  <si>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</si>
  <si>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</si>
  <si>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</si>
  <si>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</si>
  <si>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</si>
  <si>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</si>
  <si>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</si>
  <si>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</si>
  <si>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</si>
  <si>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</si>
  <si>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</si>
  <si>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</si>
  <si>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</si>
  <si>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</si>
  <si>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</si>
  <si>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</si>
  <si>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</si>
  <si>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</si>
  <si>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</si>
  <si>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</si>
  <si>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</si>
  <si>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</si>
  <si>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</si>
  <si>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</si>
  <si>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</si>
  <si>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</si>
  <si>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</si>
  <si>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</si>
  <si>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</si>
  <si>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</si>
  <si>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</si>
  <si>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</si>
  <si>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</si>
  <si>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</si>
  <si>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</si>
  <si>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</si>
  <si>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</si>
  <si>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</si>
  <si>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</si>
  <si>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</si>
  <si>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</si>
  <si>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</si>
  <si>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</si>
  <si>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</si>
  <si>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</si>
  <si>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</si>
  <si>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</si>
  <si>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</si>
  <si>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</si>
  <si>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</si>
  <si>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</si>
  <si>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</si>
  <si>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</si>
  <si>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</si>
  <si>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</si>
  <si>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</si>
  <si>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</si>
  <si>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</si>
  <si>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</si>
  <si>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</si>
  <si>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</si>
  <si>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</si>
  <si>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</si>
  <si>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</si>
  <si>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</si>
  <si>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</si>
  <si>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</si>
  <si>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</si>
  <si>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</si>
  <si>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</si>
  <si>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</si>
  <si>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</si>
  <si>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</si>
  <si>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</si>
  <si>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</si>
  <si>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</si>
  <si>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</si>
  <si>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</si>
  <si>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</si>
  <si>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</si>
  <si>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</si>
  <si>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</si>
  <si>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</si>
  <si>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</si>
  <si>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</si>
  <si>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</si>
  <si>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</si>
  <si>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</si>
  <si>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</si>
  <si>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</si>
  <si>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</si>
  <si>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</si>
  <si>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</si>
  <si>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</si>
  <si>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</si>
  <si>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</si>
  <si>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</si>
  <si>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</si>
  <si>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</si>
  <si>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</si>
  <si>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</si>
  <si>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</si>
  <si>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</si>
  <si>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</si>
  <si>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</si>
  <si>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</si>
  <si>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</si>
  <si>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</si>
  <si>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</si>
  <si>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</si>
  <si>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</si>
  <si>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</si>
  <si>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</si>
  <si>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</si>
  <si>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</si>
  <si>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</si>
  <si>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</si>
  <si>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</si>
  <si>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</si>
  <si>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</si>
  <si>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</si>
  <si>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</si>
  <si>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</si>
  <si>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</si>
  <si>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</si>
  <si>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</si>
  <si>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</si>
  <si>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</si>
  <si>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</si>
  <si>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</si>
  <si>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</si>
  <si>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</si>
  <si>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</si>
  <si>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</si>
  <si>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</si>
  <si>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</si>
  <si>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</si>
  <si>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</si>
  <si>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</si>
  <si>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</si>
  <si>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</si>
  <si>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</si>
  <si>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</si>
  <si>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</si>
  <si>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</si>
  <si>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</si>
  <si>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</si>
  <si>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</si>
  <si>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</si>
  <si>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</si>
  <si>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</si>
  <si>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</si>
  <si>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</si>
  <si>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</si>
  <si>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</si>
  <si>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</si>
  <si>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</si>
  <si>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</si>
  <si>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</si>
  <si>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</si>
  <si>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</si>
  <si>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</si>
  <si>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</si>
  <si>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</si>
  <si>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</si>
  <si>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</si>
  <si>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</si>
  <si>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</si>
  <si>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</si>
  <si>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</si>
  <si>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</si>
  <si>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</si>
  <si>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</si>
  <si>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</si>
  <si>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</si>
  <si>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</si>
  <si>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</si>
  <si>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</si>
  <si>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</si>
  <si>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</si>
  <si>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</si>
  <si>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</si>
  <si>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</si>
  <si>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</si>
  <si>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</si>
  <si>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</si>
  <si>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</si>
  <si>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</si>
  <si>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</si>
  <si>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</si>
  <si>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</si>
  <si>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</si>
  <si>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</si>
  <si>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</si>
  <si>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</si>
  <si>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</si>
  <si>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</si>
  <si>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</si>
  <si>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</si>
  <si>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</si>
  <si>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</si>
  <si>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</si>
  <si>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</si>
  <si>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</si>
  <si>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</si>
  <si>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</si>
  <si>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</si>
  <si>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</si>
  <si>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</si>
  <si>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</si>
  <si>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</si>
  <si>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</si>
  <si>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</si>
  <si>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</si>
  <si>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</si>
  <si>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</si>
  <si>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</si>
  <si>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</si>
  <si>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</si>
  <si>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</si>
  <si>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</si>
  <si>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</si>
  <si>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</si>
  <si>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</si>
  <si>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</si>
  <si>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</si>
  <si>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</si>
  <si>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</si>
  <si>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</si>
  <si>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</si>
  <si>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</si>
  <si>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</si>
  <si>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</si>
  <si>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</si>
  <si>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</si>
  <si>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</si>
  <si>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</si>
  <si>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</si>
  <si>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</si>
  <si>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</si>
  <si>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</si>
  <si>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</si>
  <si>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</si>
  <si>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</si>
  <si>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</si>
  <si>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</si>
  <si>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</si>
  <si>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</si>
  <si>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</si>
  <si>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</si>
  <si>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</si>
  <si>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</si>
  <si>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</si>
  <si>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</si>
  <si>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</si>
  <si>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</si>
  <si>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</si>
  <si>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</si>
  <si>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</si>
  <si>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</si>
  <si>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</si>
  <si>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</si>
  <si>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</si>
  <si>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</si>
  <si>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</si>
  <si>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</si>
  <si>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</si>
  <si>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</si>
  <si>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</si>
  <si>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</si>
  <si>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</si>
  <si>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</si>
  <si>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</si>
  <si>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</si>
  <si>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</si>
  <si>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</si>
  <si>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</si>
  <si>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</si>
  <si>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</si>
  <si>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</si>
  <si>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</si>
  <si>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</si>
  <si>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</si>
  <si>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</si>
  <si>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</si>
  <si>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</si>
  <si>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</si>
  <si>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</si>
  <si>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</si>
  <si>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</si>
  <si>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</si>
  <si>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</si>
  <si>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</si>
  <si>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</si>
  <si>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</si>
  <si>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</si>
  <si>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</si>
  <si>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</si>
  <si>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</si>
  <si>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</si>
  <si>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</si>
  <si>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</si>
  <si>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</si>
  <si>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</si>
  <si>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</si>
  <si>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</si>
  <si>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</si>
  <si>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</si>
  <si>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</si>
  <si>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</si>
  <si>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</si>
  <si>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</si>
  <si>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</si>
  <si>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</si>
  <si>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</si>
  <si>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</si>
  <si>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</si>
  <si>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</si>
  <si>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</si>
  <si>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</si>
  <si>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</si>
  <si>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</si>
  <si>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</si>
  <si>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</si>
  <si>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</si>
  <si>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</si>
  <si>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</si>
  <si>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</si>
  <si>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</si>
  <si>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</si>
  <si>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</si>
  <si>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</si>
  <si>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</si>
  <si>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</si>
  <si>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</si>
  <si>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</si>
  <si>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</si>
  <si>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</si>
  <si>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</si>
  <si>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</si>
  <si>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</si>
  <si>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</si>
  <si>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</si>
  <si>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</si>
  <si>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</si>
  <si>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</si>
  <si>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</si>
  <si>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</si>
  <si>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</si>
  <si>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</si>
  <si>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</si>
  <si>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</si>
  <si>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</si>
  <si>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</si>
  <si>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</si>
  <si>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</si>
  <si>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</si>
  <si>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</si>
  <si>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</si>
  <si>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</si>
  <si>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</si>
  <si>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</si>
  <si>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</si>
  <si>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</si>
  <si>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</si>
  <si>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</si>
  <si>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</si>
  <si>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</si>
  <si>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</si>
  <si>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</si>
  <si>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</si>
  <si>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</si>
  <si>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</si>
  <si>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</si>
  <si>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</si>
  <si>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</si>
  <si>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</si>
  <si>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</si>
  <si>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</si>
  <si>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</si>
  <si>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</si>
  <si>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</si>
  <si>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</si>
  <si>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</si>
  <si>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</si>
  <si>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</si>
  <si>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</si>
  <si>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</si>
  <si>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</si>
  <si>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</si>
  <si>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</si>
  <si>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</si>
  <si>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</si>
  <si>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</si>
  <si>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</si>
  <si>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</si>
  <si>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</si>
  <si>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</si>
  <si>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</si>
  <si>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</si>
  <si>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</si>
  <si>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</si>
  <si>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</si>
  <si>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</si>
  <si>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</si>
  <si>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</si>
  <si>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</si>
  <si>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</si>
  <si>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</si>
  <si>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</si>
  <si>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</si>
  <si>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</si>
  <si>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</si>
  <si>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</si>
  <si>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</si>
  <si>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</si>
  <si>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</si>
  <si>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</si>
  <si>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</si>
  <si>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</si>
  <si>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</si>
  <si>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</si>
  <si>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</si>
  <si>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</si>
  <si>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</si>
  <si>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</si>
  <si>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</si>
  <si>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</si>
  <si>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</si>
  <si>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</si>
  <si>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</si>
  <si>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</si>
  <si>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</si>
  <si>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</si>
  <si>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</si>
  <si>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</si>
  <si>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</si>
  <si>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</si>
  <si>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</si>
  <si>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</si>
  <si>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</si>
  <si>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</si>
  <si>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</si>
  <si>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</si>
  <si>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</si>
  <si>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</si>
  <si>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</si>
  <si>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</si>
  <si>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</si>
  <si>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</si>
  <si>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</si>
  <si>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</si>
  <si>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</si>
  <si>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</si>
  <si>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</si>
  <si>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</si>
  <si>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</si>
  <si>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</si>
  <si>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</si>
  <si>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</si>
  <si>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</si>
  <si>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</si>
  <si>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</si>
  <si>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</si>
  <si>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</si>
  <si>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</si>
  <si>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</si>
  <si>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</si>
  <si>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</si>
  <si>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</si>
  <si>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</si>
  <si>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</si>
  <si>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</si>
  <si>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</si>
  <si>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</si>
  <si>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</si>
  <si>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</si>
  <si>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</si>
  <si>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</si>
  <si>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</si>
  <si>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</si>
  <si>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</si>
  <si>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</si>
  <si>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</si>
  <si>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</si>
  <si>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</si>
  <si>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</si>
  <si>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</si>
  <si>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</si>
  <si>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</si>
  <si>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</si>
  <si>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</si>
  <si>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</si>
  <si>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</si>
  <si>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</si>
  <si>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</si>
  <si>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</si>
  <si>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</si>
  <si>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</si>
  <si>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</si>
  <si>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</si>
  <si>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</si>
  <si>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</si>
  <si>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</si>
  <si>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</si>
  <si>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</si>
  <si>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</si>
  <si>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</si>
  <si>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</si>
  <si>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</si>
  <si>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</si>
  <si>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</si>
  <si>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</si>
  <si>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</si>
  <si>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</si>
  <si>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</si>
  <si>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</si>
  <si>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</si>
  <si>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</si>
  <si>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</si>
  <si>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</si>
  <si>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</si>
  <si>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</si>
  <si>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</si>
  <si>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</si>
  <si>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</si>
  <si>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</si>
  <si>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</si>
  <si>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</si>
  <si>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</si>
  <si>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</si>
  <si>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</si>
  <si>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</si>
  <si>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</si>
  <si>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</si>
  <si>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</si>
  <si>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</si>
  <si>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</si>
  <si>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</si>
  <si>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</si>
  <si>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</si>
  <si>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</si>
  <si>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</si>
  <si>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</si>
  <si>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</si>
  <si>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</si>
  <si>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</si>
  <si>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</si>
  <si>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</si>
  <si>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</si>
  <si>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</si>
  <si>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</si>
  <si>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</si>
  <si>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</si>
  <si>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</si>
  <si>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</si>
  <si>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</si>
  <si>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</si>
  <si>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</si>
  <si>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</si>
  <si>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</si>
  <si>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</si>
  <si>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</si>
  <si>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</si>
  <si>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</si>
  <si>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</si>
  <si>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</si>
  <si>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</si>
  <si>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</si>
  <si>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</si>
  <si>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</si>
  <si>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</si>
  <si>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</si>
  <si>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</si>
  <si>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</si>
  <si>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</si>
  <si>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</si>
  <si>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</si>
  <si>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</si>
  <si>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</si>
  <si>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</si>
  <si>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</si>
  <si>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</si>
  <si>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</si>
  <si>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</si>
  <si>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</si>
  <si>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</si>
  <si>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</si>
  <si>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</si>
  <si>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</si>
  <si>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</si>
  <si>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</si>
  <si>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</si>
  <si>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</si>
  <si>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</si>
  <si>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</si>
  <si>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</si>
  <si>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</si>
  <si>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</si>
  <si>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</si>
  <si>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</si>
  <si>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</si>
  <si>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</si>
  <si>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</si>
  <si>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</si>
  <si>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</si>
  <si>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</si>
  <si>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</si>
  <si>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</si>
  <si>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</si>
  <si>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</si>
  <si>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</si>
  <si>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</si>
  <si>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</si>
  <si>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</si>
  <si>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</si>
  <si>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</si>
  <si>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</si>
  <si>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</si>
  <si>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</si>
  <si>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</si>
  <si>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</si>
  <si>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</si>
  <si>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</si>
  <si>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</si>
  <si>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</si>
  <si>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</si>
  <si>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</si>
  <si>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</si>
  <si>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</si>
  <si>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</si>
  <si>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</si>
  <si>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</si>
  <si>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</si>
  <si>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</si>
  <si>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</si>
  <si>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</si>
  <si>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</si>
  <si>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</si>
  <si>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</si>
  <si>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</si>
  <si>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</si>
  <si>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</si>
  <si>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</si>
  <si>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</si>
  <si>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</si>
  <si>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</si>
  <si>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</si>
  <si>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</si>
  <si>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</si>
  <si>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</si>
  <si>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</si>
  <si>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</si>
  <si>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</si>
  <si>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</si>
  <si>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</si>
  <si>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</si>
  <si>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</si>
  <si>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</si>
  <si>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</si>
  <si>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</si>
  <si>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</si>
  <si>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</si>
  <si>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</si>
  <si>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</si>
  <si>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</si>
  <si>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</si>
  <si>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</si>
  <si>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</si>
  <si>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</si>
  <si>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</si>
  <si>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</si>
  <si>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</si>
  <si>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</si>
  <si>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</si>
  <si>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</si>
  <si>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</si>
  <si>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</si>
  <si>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</si>
  <si>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</si>
  <si>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</si>
  <si>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</si>
  <si>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</si>
  <si>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</si>
  <si>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</si>
  <si>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</si>
  <si>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</si>
  <si>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</si>
  <si>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</si>
  <si>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</si>
  <si>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</si>
  <si>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</si>
  <si>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</si>
  <si>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</si>
  <si>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</si>
  <si>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</si>
  <si>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</si>
  <si>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</si>
  <si>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</si>
  <si>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</si>
  <si>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</si>
  <si>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</si>
  <si>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</si>
  <si>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</si>
  <si>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</si>
  <si>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</si>
  <si>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</si>
  <si>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</si>
  <si>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</si>
  <si>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</si>
  <si>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</si>
  <si>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</si>
  <si>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</si>
  <si>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</si>
  <si>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</si>
  <si>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</si>
  <si>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</si>
  <si>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</si>
  <si>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</si>
  <si>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</si>
  <si>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</si>
  <si>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</si>
  <si>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</si>
  <si>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</si>
  <si>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</si>
  <si>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</si>
  <si>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</si>
  <si>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</si>
  <si>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</si>
  <si>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</si>
  <si>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</si>
  <si>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</si>
  <si>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</si>
  <si>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</si>
  <si>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</si>
  <si>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</si>
  <si>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</si>
  <si>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</si>
  <si>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</si>
  <si>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</si>
  <si>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</si>
  <si>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</si>
  <si>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</si>
  <si>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</si>
  <si>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</si>
  <si>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</si>
  <si>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</si>
  <si>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</si>
  <si>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</si>
  <si>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</si>
  <si>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</si>
  <si>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</si>
  <si>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</si>
  <si>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</si>
  <si>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</si>
  <si>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</si>
  <si>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</si>
  <si>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</si>
  <si>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</si>
  <si>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</si>
  <si>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</si>
  <si>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</si>
  <si>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</si>
  <si>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</si>
  <si>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</si>
  <si>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</si>
  <si>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</si>
  <si>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</si>
  <si>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</si>
  <si>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</si>
  <si>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</si>
  <si>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</si>
  <si>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</si>
  <si>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</si>
  <si>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</si>
  <si>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</si>
  <si>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</si>
  <si>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</si>
  <si>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</si>
  <si>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</si>
  <si>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</si>
  <si>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</si>
  <si>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</si>
  <si>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</si>
  <si>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</si>
  <si>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</si>
  <si>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</si>
  <si>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</si>
  <si>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</si>
  <si>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</si>
  <si>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</si>
  <si>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</si>
  <si>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</si>
  <si>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</si>
  <si>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</si>
  <si>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</si>
  <si>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</si>
  <si>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</si>
  <si>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</si>
  <si>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</si>
  <si>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</si>
  <si>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</si>
  <si>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</si>
  <si>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</si>
  <si>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</si>
  <si>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</si>
  <si>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</si>
  <si>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</si>
  <si>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</si>
  <si>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</si>
  <si>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</si>
  <si>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</si>
  <si>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</si>
  <si>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</si>
  <si>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</si>
  <si>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</si>
  <si>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</si>
  <si>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</si>
  <si>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</si>
  <si>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</si>
  <si>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</si>
  <si>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</si>
  <si>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</si>
  <si>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</si>
  <si>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</si>
  <si>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</si>
  <si>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</si>
  <si>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</si>
  <si>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</si>
  <si>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</si>
  <si>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</si>
  <si>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</si>
  <si>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</si>
  <si>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</si>
  <si>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</si>
  <si>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</si>
  <si>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</si>
  <si>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</si>
  <si>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</si>
  <si>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</si>
  <si>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</si>
  <si>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</si>
  <si>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</si>
  <si>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</si>
  <si>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</si>
  <si>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</si>
  <si>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</si>
  <si>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</si>
  <si>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</si>
  <si>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</si>
  <si>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</si>
  <si>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</si>
  <si>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</si>
  <si>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</si>
  <si>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</si>
  <si>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</si>
  <si>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</si>
  <si>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</si>
  <si>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</si>
  <si>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</si>
  <si>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</si>
  <si>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</si>
  <si>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</si>
  <si>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</si>
  <si>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</si>
  <si>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</si>
  <si>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</si>
  <si>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</si>
  <si>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</si>
  <si>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</si>
  <si>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</si>
  <si>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</si>
  <si>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</si>
  <si>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</si>
  <si>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</si>
  <si>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</si>
  <si>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</si>
  <si>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</si>
  <si>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</si>
  <si>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</si>
  <si>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</si>
  <si>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</si>
  <si>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</si>
  <si>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</si>
  <si>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</si>
  <si>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</si>
  <si>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</si>
  <si>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</si>
  <si>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</si>
  <si>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</si>
  <si>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</si>
  <si>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</si>
  <si>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</si>
  <si>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</si>
  <si>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</si>
  <si>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</si>
  <si>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</si>
  <si>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</si>
  <si>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</si>
  <si>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</si>
  <si>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</si>
  <si>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</si>
  <si>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</si>
  <si>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</si>
  <si>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</si>
  <si>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</si>
  <si>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</si>
  <si>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</si>
  <si>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</si>
  <si>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</si>
  <si>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</si>
  <si>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</si>
  <si>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</si>
  <si>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</si>
  <si>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</si>
  <si>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</si>
  <si>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</si>
  <si>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</si>
  <si>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</si>
  <si>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</si>
  <si>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</si>
  <si>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</si>
  <si>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</si>
  <si>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</si>
  <si>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</si>
  <si>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</si>
  <si>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</si>
  <si>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</si>
  <si>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</si>
  <si>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</si>
  <si>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</si>
  <si>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</si>
  <si>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</si>
  <si>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</si>
  <si>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</si>
  <si>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</si>
  <si>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</si>
  <si>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</si>
  <si>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</si>
  <si>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</si>
  <si>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</si>
  <si>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</si>
  <si>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</si>
  <si>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</si>
  <si>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</si>
  <si>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</si>
  <si>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</si>
  <si>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</si>
  <si>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</si>
  <si>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</si>
  <si>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</si>
  <si>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</si>
  <si>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</si>
  <si>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</si>
  <si>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</si>
  <si>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</si>
  <si>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</si>
  <si>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</si>
  <si>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</si>
  <si>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</si>
  <si>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</si>
  <si>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</si>
  <si>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</si>
  <si>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</si>
  <si>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</si>
  <si>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</si>
  <si>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</si>
  <si>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</si>
  <si>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</si>
  <si>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</si>
  <si>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</si>
  <si>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</si>
  <si>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</si>
  <si>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</si>
  <si>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</si>
  <si>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</si>
  <si>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</si>
  <si>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</si>
  <si>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</si>
  <si>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</si>
  <si>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</si>
  <si>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</si>
  <si>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</si>
  <si>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</si>
  <si>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</si>
  <si>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</si>
  <si>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</si>
  <si>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</si>
  <si>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</si>
  <si>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</si>
  <si>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</si>
  <si>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</si>
  <si>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</si>
  <si>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</si>
  <si>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</si>
  <si>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</si>
  <si>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</si>
  <si>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</si>
  <si>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</si>
  <si>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</si>
  <si>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</si>
  <si>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</si>
  <si>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</si>
  <si>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</si>
  <si>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</si>
  <si>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</si>
  <si>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</si>
  <si>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</si>
  <si>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</si>
  <si>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</si>
  <si>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</si>
  <si>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</si>
  <si>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</si>
  <si>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</si>
  <si>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</si>
  <si>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</si>
  <si>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</si>
  <si>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</si>
  <si>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</si>
  <si>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</si>
  <si>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</si>
  <si>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</si>
  <si>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</si>
  <si>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</si>
  <si>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</si>
  <si>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</si>
  <si>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</si>
  <si>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</si>
  <si>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</si>
  <si>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</si>
  <si>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</si>
  <si>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</si>
  <si>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</si>
  <si>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</si>
  <si>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</si>
  <si>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</si>
  <si>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</si>
  <si>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</si>
  <si>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</si>
  <si>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</si>
  <si>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</si>
  <si>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</si>
  <si>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</si>
  <si>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</si>
  <si>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</si>
  <si>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</si>
  <si>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</si>
  <si>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</si>
  <si>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</si>
  <si>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</si>
  <si>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</si>
  <si>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</si>
  <si>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</si>
  <si>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</si>
  <si>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</si>
  <si>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</si>
  <si>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</si>
  <si>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</si>
  <si>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</si>
  <si>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</si>
  <si>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</si>
  <si>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</si>
  <si>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</si>
  <si>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</si>
  <si>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</si>
  <si>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</si>
  <si>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</si>
  <si>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</si>
  <si>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</si>
  <si>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</si>
  <si>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</si>
  <si>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</si>
  <si>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</si>
  <si>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</si>
  <si>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</si>
  <si>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</si>
  <si>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</si>
  <si>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</si>
  <si>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</si>
  <si>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</si>
  <si>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</si>
  <si>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</si>
  <si>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</si>
  <si>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</si>
  <si>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</si>
  <si>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</si>
  <si>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</si>
  <si>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</si>
  <si>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</si>
  <si>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</si>
  <si>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</si>
  <si>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</si>
  <si>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</si>
  <si>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</si>
  <si>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</si>
  <si>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</si>
  <si>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</si>
  <si>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</si>
  <si>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</si>
  <si>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</si>
  <si>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</si>
  <si>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</si>
  <si>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</si>
  <si>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</si>
  <si>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</si>
  <si>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</si>
  <si>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</si>
  <si>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</si>
  <si>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</si>
  <si>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</si>
  <si>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</si>
  <si>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</si>
  <si>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</si>
  <si>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</si>
  <si>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</si>
  <si>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</si>
  <si>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</si>
  <si>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</si>
  <si>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</si>
  <si>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</si>
  <si>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</si>
  <si>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</si>
  <si>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</si>
  <si>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</si>
  <si>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</si>
  <si>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</si>
  <si>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</si>
  <si>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</si>
  <si>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</si>
  <si>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</si>
  <si>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</si>
  <si>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</si>
  <si>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</si>
  <si>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</si>
  <si>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</si>
  <si>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</si>
  <si>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</si>
  <si>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</si>
  <si>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</si>
  <si>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</si>
  <si>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</si>
  <si>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</si>
  <si>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</si>
  <si>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</si>
  <si>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</si>
  <si>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</si>
  <si>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</si>
  <si>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</si>
  <si>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</si>
  <si>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</si>
  <si>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</si>
  <si>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</si>
  <si>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</si>
  <si>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</si>
  <si>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</si>
  <si>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</si>
  <si>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</si>
  <si>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</si>
  <si>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</si>
  <si>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</si>
  <si>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</si>
  <si>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</si>
  <si>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</si>
  <si>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</si>
  <si>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</si>
  <si>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</si>
  <si>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</si>
  <si>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</si>
  <si>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</si>
  <si>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</si>
  <si>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</si>
  <si>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</si>
  <si>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</si>
  <si>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</si>
  <si>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</si>
  <si>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</si>
  <si>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</si>
  <si>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</si>
  <si>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</si>
  <si>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</si>
  <si>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</si>
  <si>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</si>
  <si>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</si>
  <si>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</si>
  <si>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</si>
  <si>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</si>
  <si>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</si>
  <si>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</si>
  <si>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</si>
  <si>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</si>
  <si>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</si>
  <si>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</si>
  <si>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</si>
  <si>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</si>
  <si>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</si>
  <si>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</si>
  <si>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</si>
  <si>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</si>
  <si>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</si>
  <si>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</si>
  <si>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</si>
  <si>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</si>
  <si>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</si>
  <si>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</si>
  <si>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</si>
  <si>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</si>
  <si>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</si>
  <si>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</si>
  <si>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</si>
  <si>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</si>
  <si>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</si>
  <si>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</si>
  <si>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</si>
  <si>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</si>
  <si>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</si>
  <si>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</si>
  <si>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</si>
  <si>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</si>
  <si>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</si>
  <si>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</si>
  <si>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</si>
  <si>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</si>
  <si>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</si>
  <si>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</si>
  <si>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</si>
  <si>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</si>
  <si>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</si>
  <si>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</si>
  <si>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</si>
  <si>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</si>
  <si>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</si>
  <si>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</si>
  <si>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</si>
  <si>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</si>
  <si>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</si>
  <si>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</si>
  <si>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</si>
  <si>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</si>
  <si>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</si>
  <si>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</si>
  <si>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</si>
  <si>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</si>
  <si>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</si>
  <si>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</si>
  <si>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</si>
  <si>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</si>
  <si>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</si>
  <si>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</si>
  <si>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</si>
  <si>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</si>
  <si>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</si>
  <si>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</si>
  <si>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</si>
  <si>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</si>
  <si>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</si>
  <si>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</si>
  <si>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</si>
  <si>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</si>
  <si>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</si>
  <si>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</si>
  <si>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</si>
  <si>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</si>
  <si>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</si>
  <si>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</si>
  <si>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</si>
  <si>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</si>
  <si>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</si>
  <si>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</si>
  <si>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</si>
  <si>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</si>
  <si>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</si>
  <si>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</si>
  <si>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</si>
  <si>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</si>
  <si>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</si>
  <si>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</si>
  <si>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</si>
  <si>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</si>
  <si>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</si>
  <si>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</si>
  <si>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</si>
  <si>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</si>
  <si>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</si>
  <si>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</si>
  <si>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</si>
  <si>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</si>
  <si>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</si>
  <si>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</si>
  <si>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</si>
  <si>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</si>
  <si>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</si>
  <si>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</si>
  <si>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</si>
  <si>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</si>
  <si>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</si>
  <si>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</si>
  <si>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</si>
  <si>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</si>
  <si>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</si>
  <si>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</si>
  <si>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</si>
  <si>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</si>
  <si>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</si>
  <si>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</si>
  <si>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</si>
  <si>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</si>
  <si>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</si>
  <si>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</si>
  <si>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</si>
  <si>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</si>
  <si>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</si>
  <si>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</si>
  <si>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</si>
  <si>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</si>
  <si>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</si>
  <si>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</si>
  <si>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</si>
  <si>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</si>
  <si>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</si>
  <si>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</si>
  <si>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</si>
  <si>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</si>
  <si>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</si>
  <si>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</si>
  <si>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</si>
  <si>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</si>
  <si>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</si>
  <si>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</si>
  <si>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</si>
  <si>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</si>
  <si>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</si>
  <si>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</si>
  <si>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</si>
  <si>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</si>
  <si>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</si>
  <si>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</si>
  <si>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</si>
  <si>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</si>
  <si>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</si>
  <si>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</si>
  <si>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</si>
  <si>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</si>
  <si>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</si>
  <si>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</si>
  <si>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</si>
  <si>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</si>
  <si>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</si>
  <si>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</si>
  <si>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</si>
  <si>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</si>
  <si>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</si>
  <si>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</si>
  <si>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</si>
  <si>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</si>
  <si>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</si>
  <si>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</si>
  <si>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</si>
  <si>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</si>
  <si>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</si>
  <si>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</si>
  <si>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</si>
  <si>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</si>
  <si>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</si>
  <si>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</si>
  <si>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</si>
  <si>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</si>
  <si>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</si>
  <si>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</si>
  <si>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</si>
  <si>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</si>
  <si>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</si>
  <si>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</si>
  <si>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</si>
  <si>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</si>
  <si>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</si>
  <si>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</si>
  <si>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</si>
  <si>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</si>
  <si>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</si>
  <si>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</si>
  <si>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</si>
  <si>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</si>
  <si>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</si>
  <si>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</si>
  <si>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</si>
  <si>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</si>
  <si>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</si>
  <si>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</si>
  <si>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</si>
  <si>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</si>
  <si>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</si>
  <si>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</si>
  <si>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</si>
  <si>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</si>
  <si>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</si>
  <si>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</si>
  <si>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</si>
  <si>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</si>
  <si>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</si>
  <si>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</si>
  <si>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</si>
  <si>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</si>
  <si>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</si>
  <si>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</si>
  <si>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</si>
  <si>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</si>
  <si>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</si>
  <si>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</si>
  <si>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</si>
  <si>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</si>
  <si>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</si>
  <si>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</si>
  <si>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</si>
  <si>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</si>
  <si>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</si>
  <si>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</si>
  <si>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</si>
  <si>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</si>
  <si>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</si>
  <si>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</si>
  <si>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</si>
  <si>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</si>
  <si>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</si>
  <si>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</si>
  <si>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</si>
  <si>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</si>
  <si>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</si>
  <si>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</si>
  <si>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</si>
  <si>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</si>
  <si>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</si>
  <si>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</si>
  <si>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</si>
  <si>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</si>
  <si>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</si>
  <si>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</si>
  <si>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</si>
  <si>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</si>
  <si>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</si>
  <si>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</si>
  <si>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</si>
  <si>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</si>
  <si>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</si>
  <si>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</si>
  <si>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</si>
  <si>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</si>
  <si>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</si>
  <si>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</si>
  <si>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</si>
  <si>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</si>
  <si>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</si>
  <si>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</si>
  <si>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</si>
  <si>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</si>
  <si>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</si>
  <si>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</si>
  <si>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</si>
  <si>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</si>
  <si>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</si>
  <si>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</si>
  <si>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</si>
  <si>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</si>
  <si>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</si>
  <si>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</si>
  <si>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</si>
  <si>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</si>
  <si>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</si>
  <si>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</si>
  <si>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</si>
  <si>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</si>
  <si>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</si>
  <si>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</si>
  <si>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</si>
  <si>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</si>
  <si>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</si>
  <si>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</si>
  <si>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</si>
  <si>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</si>
  <si>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</si>
  <si>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</si>
  <si>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</si>
  <si>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</si>
  <si>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</si>
  <si>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</si>
  <si>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</si>
  <si>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</si>
  <si>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</si>
  <si>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</si>
  <si>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</si>
  <si>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</si>
  <si>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</si>
  <si>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</si>
  <si>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</si>
  <si>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</si>
  <si>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</si>
  <si>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</si>
  <si>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</si>
  <si>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</si>
  <si>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</si>
  <si>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</si>
  <si>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</si>
  <si>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</si>
  <si>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</si>
  <si>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</si>
  <si>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</si>
  <si>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</si>
  <si>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</si>
  <si>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</si>
  <si>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</si>
  <si>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</si>
  <si>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</si>
  <si>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</si>
  <si>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</si>
  <si>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</si>
  <si>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</si>
  <si>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</si>
  <si>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</si>
  <si>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</si>
  <si>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</si>
  <si>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</si>
  <si>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</si>
  <si>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</si>
  <si>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</si>
  <si>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</si>
  <si>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</si>
  <si>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</si>
  <si>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</si>
  <si>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</si>
  <si>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</si>
  <si>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</si>
  <si>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</si>
  <si>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</si>
  <si>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</si>
  <si>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</si>
  <si>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</si>
  <si>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</si>
  <si>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</si>
  <si>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</si>
  <si>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</si>
  <si>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</si>
  <si>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</si>
  <si>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</si>
  <si>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</si>
  <si>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</si>
  <si>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</si>
  <si>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</si>
  <si>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</si>
  <si>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</si>
  <si>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</si>
  <si>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</si>
  <si>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</si>
  <si>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</si>
  <si>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</si>
  <si>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</si>
  <si>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</si>
  <si>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</si>
  <si>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</si>
  <si>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</si>
  <si>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</si>
  <si>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</si>
  <si>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</si>
  <si>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</si>
  <si>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</si>
  <si>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</si>
  <si>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</si>
  <si>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</si>
  <si>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</si>
  <si>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</si>
  <si>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</si>
  <si>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</si>
  <si>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</si>
  <si>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</si>
  <si>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</si>
  <si>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</si>
  <si>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</si>
  <si>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</si>
  <si>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</si>
  <si>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</si>
  <si>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</si>
  <si>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</si>
  <si>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</si>
  <si>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</si>
  <si>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</si>
  <si>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</si>
  <si>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</si>
  <si>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</si>
  <si>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</si>
  <si>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</si>
  <si>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</si>
  <si>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</si>
  <si>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</si>
  <si>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</si>
  <si>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</si>
  <si>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</si>
  <si>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</si>
  <si>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</si>
  <si>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</si>
  <si>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</si>
  <si>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</si>
  <si>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</si>
  <si>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</si>
  <si>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</si>
  <si>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</si>
  <si>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</si>
  <si>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</si>
  <si>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</si>
  <si>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</si>
  <si>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</si>
  <si>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</si>
  <si>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</si>
  <si>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</si>
  <si>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</si>
  <si>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</si>
  <si>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</si>
  <si>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</si>
  <si>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</si>
  <si>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</si>
  <si>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</si>
  <si>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</si>
  <si>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</si>
  <si>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</si>
  <si>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</si>
  <si>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</si>
  <si>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</si>
  <si>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</si>
  <si>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</si>
  <si>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</si>
  <si>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</si>
  <si>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</si>
  <si>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</si>
  <si>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</si>
  <si>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</si>
  <si>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</si>
  <si>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</si>
  <si>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</si>
  <si>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</si>
  <si>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</si>
  <si>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</si>
  <si>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</si>
  <si>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</si>
  <si>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</si>
  <si>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</si>
  <si>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</si>
  <si>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</si>
  <si>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</si>
  <si>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</si>
  <si>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</si>
  <si>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</si>
  <si>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</si>
  <si>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</si>
  <si>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</si>
  <si>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</si>
  <si>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</si>
  <si>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</si>
  <si>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</si>
  <si>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</si>
  <si>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</si>
  <si>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</si>
  <si>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</si>
  <si>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</si>
  <si>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</si>
  <si>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</si>
  <si>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</si>
  <si>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</si>
  <si>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</si>
  <si>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</si>
  <si>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</si>
  <si>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</si>
  <si>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</si>
  <si>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</si>
  <si>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</si>
  <si>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</si>
  <si>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</si>
  <si>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</si>
  <si>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</si>
  <si>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</si>
  <si>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</si>
  <si>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</si>
  <si>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</si>
  <si>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</si>
  <si>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</si>
  <si>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</si>
  <si>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</si>
  <si>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</si>
  <si>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</si>
  <si>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</si>
  <si>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</si>
  <si>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</si>
  <si>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</si>
  <si>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</si>
  <si>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</si>
  <si>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</si>
  <si>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</si>
  <si>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</si>
  <si>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</si>
  <si>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</si>
  <si>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</si>
  <si>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</si>
  <si>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</si>
  <si>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</si>
  <si>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</si>
  <si>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</si>
  <si>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</si>
  <si>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</si>
  <si>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</si>
  <si>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</si>
  <si>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</si>
  <si>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</si>
  <si>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</si>
  <si>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</si>
  <si>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</si>
  <si>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</si>
  <si>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</si>
  <si>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</si>
  <si>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</si>
  <si>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</si>
  <si>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</si>
  <si>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</si>
  <si>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</si>
  <si>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</si>
  <si>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</si>
  <si>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</si>
  <si>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</si>
  <si>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</si>
  <si>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</si>
  <si>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</si>
  <si>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</si>
  <si>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</si>
  <si>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</si>
  <si>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</si>
  <si>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</si>
  <si>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</si>
  <si>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</si>
  <si>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</si>
  <si>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</si>
  <si>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</si>
  <si>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</si>
  <si>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</si>
  <si>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</si>
  <si>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</si>
  <si>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</si>
  <si>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</si>
  <si>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</si>
  <si>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</si>
  <si>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</si>
  <si>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</si>
  <si>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</si>
  <si>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</si>
  <si>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</si>
  <si>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</si>
  <si>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</si>
  <si>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</si>
  <si>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</si>
  <si>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</si>
  <si>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</si>
  <si>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</si>
  <si>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</si>
  <si>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</si>
  <si>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</si>
  <si>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</si>
  <si>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</si>
  <si>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</si>
  <si>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</si>
  <si>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</si>
  <si>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</si>
  <si>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</si>
  <si>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</si>
  <si>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</si>
  <si>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</si>
  <si>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</si>
  <si>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</si>
  <si>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</si>
  <si>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</si>
  <si>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</si>
  <si>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</si>
  <si>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</si>
  <si>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</si>
  <si>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</si>
  <si>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</si>
  <si>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</si>
  <si>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</si>
  <si>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</si>
  <si>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</si>
  <si>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</si>
  <si>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</si>
  <si>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</si>
  <si>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</si>
  <si>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</si>
  <si>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</si>
  <si>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</si>
  <si>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</si>
  <si>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</si>
  <si>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</si>
  <si>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</si>
  <si>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</si>
  <si>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</si>
  <si>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</si>
  <si>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</si>
  <si>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</si>
  <si>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</si>
  <si>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</si>
  <si>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</si>
  <si>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</si>
  <si>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</si>
  <si>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</si>
  <si>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</si>
  <si>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</si>
  <si>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</si>
  <si>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</si>
  <si>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</si>
  <si>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</si>
  <si>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</si>
  <si>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</si>
  <si>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</si>
  <si>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</si>
  <si>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</si>
  <si>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</si>
  <si>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</si>
  <si>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</si>
  <si>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</si>
  <si>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</si>
  <si>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</si>
  <si>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</si>
  <si>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</si>
  <si>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</si>
  <si>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</si>
  <si>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</si>
  <si>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</si>
  <si>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</si>
  <si>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</si>
  <si>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</si>
  <si>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</si>
  <si>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</si>
  <si>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</si>
  <si>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</si>
  <si>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</si>
  <si>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</si>
  <si>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</si>
  <si>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</si>
  <si>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</si>
  <si>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</si>
  <si>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</si>
  <si>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</si>
  <si>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</si>
  <si>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</si>
  <si>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</si>
  <si>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</si>
  <si>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</si>
  <si>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</si>
  <si>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</si>
  <si>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</si>
  <si>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</si>
  <si>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</si>
  <si>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</si>
  <si>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</si>
  <si>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</si>
  <si>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</si>
  <si>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</si>
  <si>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</si>
  <si>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</si>
  <si>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</si>
  <si>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</si>
  <si>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</si>
  <si>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</si>
  <si>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</si>
  <si>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</si>
  <si>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</si>
  <si>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</si>
  <si>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</si>
  <si>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</si>
  <si>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</si>
  <si>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</si>
  <si>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</si>
  <si>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</si>
  <si>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</si>
  <si>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</si>
  <si>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</si>
  <si>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</si>
  <si>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</si>
  <si>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</si>
  <si>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</si>
  <si>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</si>
  <si>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</si>
  <si>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</si>
  <si>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</si>
  <si>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</si>
  <si>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</si>
  <si>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</si>
  <si>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</si>
  <si>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</si>
  <si>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</si>
  <si>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</si>
  <si>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</si>
  <si>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</si>
  <si>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</si>
  <si>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</si>
  <si>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</si>
  <si>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</si>
  <si>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</si>
  <si>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</si>
  <si>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</si>
  <si>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</si>
  <si>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</si>
  <si>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</si>
  <si>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</si>
  <si>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</si>
  <si>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</si>
  <si>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</si>
  <si>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</si>
  <si>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</si>
  <si>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</si>
  <si>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</si>
  <si>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</si>
  <si>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</si>
  <si>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</si>
  <si>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</si>
  <si>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</si>
  <si>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</si>
  <si>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</si>
  <si>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</si>
  <si>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</si>
  <si>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</si>
  <si>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</si>
  <si>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</si>
  <si>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</si>
  <si>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</si>
  <si>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</si>
  <si>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</si>
  <si>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</si>
  <si>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</si>
  <si>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</si>
  <si>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</si>
  <si>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</si>
  <si>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</si>
  <si>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</si>
  <si>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</si>
  <si>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</si>
  <si>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</si>
  <si>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</si>
  <si>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</si>
  <si>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</si>
  <si>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</si>
  <si>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</si>
  <si>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</si>
  <si>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</si>
  <si>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</si>
  <si>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</si>
  <si>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</si>
  <si>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</si>
  <si>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</si>
  <si>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</si>
  <si>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</si>
  <si>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</si>
  <si>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</si>
  <si>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</si>
  <si>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</si>
  <si>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</si>
  <si>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</si>
  <si>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</si>
  <si>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</si>
  <si>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</si>
  <si>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</si>
  <si>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</si>
  <si>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</si>
  <si>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</si>
  <si>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</si>
  <si>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</si>
  <si>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</si>
  <si>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</si>
  <si>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</si>
  <si>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</si>
  <si>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</si>
  <si>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</si>
  <si>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</si>
  <si>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</si>
  <si>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</si>
  <si>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</si>
  <si>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</si>
  <si>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</si>
  <si>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</si>
  <si>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</si>
  <si>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</si>
  <si>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</si>
  <si>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</si>
  <si>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</si>
  <si>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</si>
  <si>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</si>
  <si>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</si>
  <si>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</si>
  <si>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</si>
  <si>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</si>
  <si>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</si>
  <si>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</si>
  <si>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</si>
  <si>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</si>
  <si>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</si>
  <si>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</si>
  <si>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</si>
  <si>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</si>
  <si>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</si>
  <si>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</si>
  <si>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</si>
  <si>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</si>
  <si>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</si>
  <si>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</si>
  <si>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</si>
  <si>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</si>
  <si>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</si>
  <si>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</si>
  <si>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</si>
  <si>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</si>
  <si>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</si>
  <si>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</si>
  <si>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</si>
  <si>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</si>
  <si>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</si>
  <si>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</si>
  <si>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</si>
  <si>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</si>
  <si>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</si>
  <si>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</si>
  <si>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</si>
  <si>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</si>
  <si>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</si>
  <si>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</si>
  <si>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</si>
  <si>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</si>
  <si>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</si>
  <si>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</si>
  <si>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</si>
  <si>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</si>
  <si>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</si>
  <si>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</si>
  <si>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</si>
  <si>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</si>
  <si>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</si>
  <si>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</si>
  <si>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</si>
  <si>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</si>
  <si>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</si>
  <si>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</si>
  <si>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</si>
  <si>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</si>
  <si>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</si>
  <si>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</si>
  <si>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</si>
  <si>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</si>
  <si>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</si>
  <si>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</si>
  <si>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</si>
  <si>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</si>
  <si>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</si>
  <si>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</si>
  <si>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</si>
  <si>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</si>
  <si>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</si>
  <si>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</si>
  <si>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</si>
  <si>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</si>
  <si>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</si>
  <si>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</si>
  <si>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</si>
  <si>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</si>
  <si>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</si>
  <si>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</si>
  <si>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</si>
  <si>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</si>
  <si>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</si>
  <si>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</si>
  <si>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</si>
  <si>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</si>
  <si>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</si>
  <si>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</si>
  <si>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</si>
  <si>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</si>
  <si>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</si>
  <si>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</si>
  <si>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</si>
  <si>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</si>
  <si>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</si>
  <si>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</si>
  <si>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</si>
  <si>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</si>
  <si>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</si>
  <si>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</si>
  <si>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</si>
  <si>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</si>
  <si>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</si>
  <si>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</si>
  <si>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</si>
  <si>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</si>
  <si>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</si>
  <si>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</si>
  <si>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</si>
  <si>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</si>
  <si>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</si>
  <si>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</si>
  <si>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</si>
  <si>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</si>
  <si>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</si>
  <si>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</si>
  <si>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</si>
  <si>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</si>
  <si>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</si>
  <si>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</si>
  <si>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</si>
  <si>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</si>
  <si>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</si>
  <si>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</si>
  <si>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</si>
  <si>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</si>
  <si>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</si>
  <si>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</si>
  <si>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</si>
  <si>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</si>
  <si>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</si>
  <si>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</si>
  <si>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</si>
  <si>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</si>
  <si>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</si>
  <si>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</si>
  <si>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</si>
  <si>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</si>
  <si>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</si>
  <si>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</si>
  <si>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</si>
  <si>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</si>
  <si>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</si>
  <si>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</si>
  <si>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</si>
  <si>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</si>
  <si>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</si>
  <si>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</si>
  <si>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</si>
  <si>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</si>
  <si>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</si>
  <si>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</si>
  <si>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</si>
  <si>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</si>
  <si>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</si>
  <si>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</si>
  <si>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</si>
  <si>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</si>
  <si>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</si>
  <si>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</si>
  <si>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</si>
  <si>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</si>
  <si>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</si>
  <si>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</si>
  <si>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</si>
  <si>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</si>
  <si>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</si>
  <si>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</si>
  <si>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</si>
  <si>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</si>
  <si>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</si>
  <si>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</si>
  <si>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</si>
  <si>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</si>
  <si>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</si>
  <si>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</si>
  <si>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</si>
  <si>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</si>
  <si>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</si>
  <si>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</si>
  <si>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</si>
  <si>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</si>
  <si>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</si>
  <si>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</si>
  <si>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</si>
  <si>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</si>
  <si>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</si>
  <si>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</si>
  <si>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</si>
  <si>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</si>
  <si>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</si>
  <si>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</si>
  <si>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</si>
  <si>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</si>
  <si>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</si>
  <si>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</si>
  <si>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</si>
  <si>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</si>
  <si>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</si>
  <si>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</si>
  <si>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</si>
  <si>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</si>
  <si>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</si>
  <si>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</si>
  <si>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</si>
  <si>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</si>
  <si>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</si>
  <si>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</si>
  <si>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</si>
  <si>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</si>
  <si>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</si>
  <si>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</si>
  <si>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</si>
  <si>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</si>
  <si>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</si>
  <si>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</si>
  <si>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</si>
  <si>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</si>
  <si>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</si>
  <si>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</si>
  <si>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</si>
  <si>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</si>
  <si>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</si>
  <si>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</si>
  <si>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</si>
  <si>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</si>
  <si>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</si>
  <si>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</si>
  <si>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</si>
  <si>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</si>
  <si>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</si>
  <si>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</si>
  <si>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</si>
  <si>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</si>
  <si>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</si>
  <si>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</si>
  <si>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</si>
  <si>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</si>
  <si>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</si>
  <si>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</si>
  <si>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</si>
  <si>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</si>
  <si>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</si>
  <si>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</si>
  <si>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</si>
  <si>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</si>
  <si>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</si>
  <si>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</si>
  <si>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</si>
  <si>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</si>
  <si>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</si>
  <si>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</si>
  <si>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</si>
  <si>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</si>
  <si>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</si>
  <si>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</si>
  <si>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</si>
  <si>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</si>
  <si>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</si>
  <si>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</si>
  <si>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</si>
  <si>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</si>
  <si>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</si>
  <si>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</si>
  <si>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</si>
  <si>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</si>
  <si>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</si>
  <si>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</si>
  <si>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</si>
  <si>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</si>
  <si>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</si>
  <si>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</si>
  <si>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</si>
  <si>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</si>
  <si>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</si>
  <si>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</si>
  <si>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</si>
  <si>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</si>
  <si>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</si>
  <si>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</si>
  <si>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</si>
  <si>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</si>
  <si>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</si>
  <si>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</si>
  <si>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</si>
  <si>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</si>
  <si>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</si>
  <si>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</si>
  <si>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</si>
  <si>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</si>
  <si>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</si>
  <si>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</si>
  <si>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</si>
  <si>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</si>
  <si>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</si>
  <si>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</si>
  <si>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</si>
  <si>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</si>
  <si>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</si>
  <si>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</si>
  <si>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</si>
  <si>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</si>
  <si>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</si>
  <si>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</si>
  <si>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</si>
  <si>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</si>
  <si>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</si>
  <si>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</si>
  <si>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</si>
  <si>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</si>
  <si>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</si>
  <si>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</si>
  <si>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</si>
  <si>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</si>
  <si>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</si>
  <si>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</si>
  <si>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</si>
  <si>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</si>
  <si>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</si>
  <si>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</si>
  <si>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</si>
  <si>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</si>
  <si>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</si>
  <si>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</si>
  <si>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</si>
  <si>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</si>
  <si>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</si>
  <si>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</si>
  <si>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</si>
  <si>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</si>
  <si>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</si>
  <si>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</si>
  <si>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</si>
  <si>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</si>
  <si>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</si>
  <si>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</si>
  <si>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</si>
  <si>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</si>
  <si>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</si>
  <si>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</si>
  <si>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</si>
  <si>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</si>
  <si>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</si>
  <si>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</si>
  <si>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</si>
  <si>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</si>
  <si>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</si>
  <si>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</si>
  <si>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</si>
  <si>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</si>
  <si>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</si>
  <si>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</si>
  <si>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</si>
  <si>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</si>
  <si>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</si>
  <si>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</si>
  <si>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</si>
  <si>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</si>
  <si>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</si>
  <si>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</si>
  <si>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</si>
  <si>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</si>
  <si>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</si>
  <si>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</si>
  <si>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</si>
  <si>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</si>
  <si>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</si>
  <si>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</si>
  <si>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</si>
  <si>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</si>
  <si>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</si>
  <si>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</si>
  <si>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</si>
  <si>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</si>
  <si>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</si>
  <si>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</si>
  <si>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</si>
  <si>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</si>
  <si>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</si>
  <si>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</si>
  <si>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</si>
  <si>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</si>
  <si>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</si>
  <si>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</si>
  <si>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</si>
  <si>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</si>
  <si>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</si>
  <si>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</si>
  <si>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</si>
  <si>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</si>
  <si>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</si>
  <si>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</si>
  <si>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</si>
  <si>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</si>
  <si>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</si>
  <si>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</si>
  <si>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</si>
  <si>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</si>
  <si>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</si>
  <si>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</si>
  <si>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</si>
  <si>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</si>
  <si>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</si>
  <si>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</si>
  <si>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</si>
  <si>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</si>
  <si>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</si>
  <si>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</si>
  <si>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</si>
  <si>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</si>
  <si>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</si>
  <si>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</si>
  <si>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</si>
  <si>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</si>
  <si>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</si>
  <si>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</si>
  <si>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</si>
  <si>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</si>
  <si>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</si>
  <si>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</si>
  <si>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</si>
  <si>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</si>
  <si>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</si>
  <si>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</si>
  <si>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</si>
  <si>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</si>
  <si>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</si>
  <si>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</si>
  <si>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</si>
  <si>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</si>
  <si>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</si>
  <si>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</si>
  <si>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</si>
  <si>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</si>
  <si>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</si>
  <si>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</si>
  <si>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</si>
  <si>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</si>
  <si>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</si>
  <si>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</si>
  <si>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</si>
  <si>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</si>
  <si>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</si>
  <si>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</si>
  <si>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</si>
  <si>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</si>
  <si>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</si>
  <si>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</si>
  <si>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</si>
  <si>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</si>
  <si>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</si>
  <si>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</si>
  <si>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</si>
  <si>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</si>
  <si>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</si>
  <si>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</si>
  <si>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</si>
  <si>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</si>
  <si>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</si>
  <si>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</si>
  <si>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</si>
  <si>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</si>
  <si>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</si>
  <si>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</si>
  <si>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</si>
  <si>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</si>
  <si>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</si>
  <si>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</si>
  <si>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</si>
  <si>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</si>
  <si>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</si>
  <si>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</si>
  <si>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</si>
  <si>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</si>
  <si>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</si>
  <si>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</si>
  <si>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</si>
  <si>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</si>
  <si>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</si>
  <si>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</si>
  <si>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</si>
  <si>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</si>
  <si>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</si>
  <si>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</si>
  <si>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</si>
  <si>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</si>
  <si>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</si>
  <si>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</si>
  <si>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</si>
  <si>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</si>
  <si>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</si>
  <si>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</si>
  <si>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</si>
  <si>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</si>
  <si>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</si>
  <si>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</si>
  <si>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</si>
  <si>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</si>
  <si>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</si>
  <si>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</si>
  <si>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</si>
  <si>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</si>
  <si>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</si>
  <si>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</si>
  <si>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</si>
  <si>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</si>
  <si>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</si>
  <si>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</si>
  <si>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</si>
  <si>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</si>
  <si>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</si>
  <si>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</si>
  <si>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</si>
  <si>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</si>
  <si>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</si>
  <si>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</si>
  <si>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</si>
  <si>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</si>
  <si>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</si>
  <si>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</si>
  <si>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</si>
  <si>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</si>
  <si>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</si>
  <si>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</si>
  <si>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</si>
  <si>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</si>
  <si>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</si>
  <si>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</si>
  <si>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</si>
  <si>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</si>
  <si>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</si>
  <si>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</si>
  <si>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</si>
  <si>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</si>
  <si>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</si>
  <si>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</si>
  <si>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</si>
  <si>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</si>
  <si>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</si>
  <si>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</si>
  <si>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</si>
  <si>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</si>
  <si>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</si>
  <si>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</si>
  <si>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</si>
  <si>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</si>
  <si>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</si>
  <si>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</si>
  <si>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</si>
  <si>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</si>
  <si>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</si>
  <si>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</si>
  <si>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</si>
  <si>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</si>
  <si>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</si>
  <si>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</si>
  <si>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</si>
  <si>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</si>
  <si>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</si>
  <si>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</si>
  <si>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</si>
  <si>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</si>
  <si>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</si>
  <si>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</si>
  <si>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</si>
  <si>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</si>
  <si>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</si>
  <si>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</si>
  <si>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</si>
  <si>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</si>
  <si>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</si>
  <si>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</si>
  <si>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</si>
  <si>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</si>
  <si>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</si>
  <si>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</si>
  <si>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</si>
  <si>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</si>
  <si>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</si>
  <si>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</si>
  <si>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</si>
  <si>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</si>
  <si>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</si>
  <si>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</si>
  <si>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</si>
  <si>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</si>
  <si>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</si>
  <si>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</si>
  <si>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</si>
  <si>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</si>
  <si>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</si>
  <si>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</si>
  <si>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</si>
  <si>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</si>
  <si>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</si>
  <si>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</si>
  <si>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</si>
  <si>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</si>
  <si>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</si>
  <si>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</si>
  <si>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</si>
  <si>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</si>
  <si>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</si>
  <si>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</si>
  <si>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</si>
  <si>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</si>
  <si>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</si>
  <si>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</si>
  <si>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</si>
  <si>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</si>
  <si>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</si>
  <si>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</si>
  <si>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</si>
  <si>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</si>
  <si>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</si>
  <si>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</si>
  <si>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</si>
  <si>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</si>
  <si>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</si>
  <si>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</si>
  <si>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</si>
  <si>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</si>
  <si>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</si>
  <si>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</si>
  <si>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</si>
  <si>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</si>
  <si>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</si>
  <si>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</si>
  <si>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</si>
  <si>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</si>
  <si>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</si>
  <si>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</si>
  <si>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</si>
  <si>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</si>
  <si>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</si>
  <si>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</si>
  <si>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120 min</t>
  </si>
  <si>
    <t>PCM-20251123-00000901</t>
  </si>
  <si>
    <t xml:space="preserve">ETA 90 min </t>
  </si>
  <si>
    <t>PCM-20251123-00000942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</si>
  <si>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</si>
  <si>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</si>
  <si>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</si>
  <si>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</si>
  <si>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</si>
  <si>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</si>
  <si>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</si>
  <si>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</si>
  <si>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</si>
  <si>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</si>
  <si>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</si>
  <si>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</si>
  <si>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</si>
  <si>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</si>
  <si>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</si>
  <si>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</si>
  <si>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</si>
  <si>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</si>
  <si>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</si>
  <si>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</si>
  <si>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MAK2710</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</si>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</sst>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4" totalsRowShown="0" headerRowDxfId="156" dataDxfId="155" headerRowBorderDxfId="153" tableBorderDxfId="154" totalsRowBorderDxfId="152">
  <autoFilter ref="A1:CJ1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0" totalsRowShown="0" headerRowDxfId="47" dataDxfId="46" headerRowBorderDxfId="44" tableBorderDxfId="45" totalsRowBorderDxfId="43">
  <autoFilter ref="A1:L4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tabSelected="1" workbookViewId="0">
      <selection activeCell="J12" sqref="J12"/>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321.56535995370359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45984.51378587963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45984.51378587963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45984.51378587963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45984.51378587963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45984.51378587963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45984.51378587963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45984.51378587963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45984.51378587963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45984.51378587963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45984.51378587963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45984.51378587963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45984.51378587963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45984.51378587963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45984.51378587963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45984.51378587963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45984.51378587963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45984.51378587963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45984.51378587963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45984.51378587963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45984.51378587963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45984.51378587963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45984.51378587963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45984.51378587963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45984.51378587963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45984.51378587963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45984.51378587963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45984.51378587963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45984.51378587963</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45984.51378587963</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45984.51378587963</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FEF2C237-622E-4463-938A-2A3B2678FFFE}"/>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4"/>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159.51394791666826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0.12636689814826241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45984.51378587963</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39109</v>
      </c>
      <c r="B6" s="18" t="str">
        <f>IFERROR(VLOOKUP(D6,DB!A:K,11,0),"")</f>
        <v>R2</v>
      </c>
      <c r="C6" s="18">
        <v>2</v>
      </c>
      <c r="D6" s="18" t="s">
        <v>26004</v>
      </c>
      <c r="E6" s="102" t="s">
        <v>39021</v>
      </c>
      <c r="F6" s="103">
        <v>45984.490300925929</v>
      </c>
      <c r="G6" s="104">
        <f ca="1">IFERROR(NOW()-F6,"-")</f>
        <v>2.3484953700972255E-2</v>
      </c>
      <c r="H6" s="103">
        <v>45984.484050925923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45984.51378587963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45984.51378587963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45984.51378587963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45984.51378587963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45984.51378587963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45984.51378587963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45984.51378587963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45984.51378587963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45984.51378587963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45984.51378587963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45984.51378587963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45984.51378587963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45984.51378587963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45984.51378587963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45984.51378587963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45984.51378587963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45984.51378587963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45984.51378587963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45984.51378587963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45984.51378587963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45984.51378587963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45984.51378587963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45984.51378587963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45984.51378587963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45984.51378587963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45984.51378587963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45984.51378587963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45984.51378587963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45984.51378587963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45984.51378587963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45984.51378587963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45984.51378587963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45984.51378587963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45984.51378587963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45984.51378587963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45984.51378587963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45984.51378587963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45984.51378587963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45984.51378587963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45984.51378587963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45984.51378587963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45984.51378587963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45984.51378587963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45984.51378587963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45984.51378587963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45984.51378587963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45984.51378587963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45984.51378587963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45984.51378587963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45984.51378587963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45984.51378587963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45984.51378587963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45984.51378587963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45984.51378587963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45984.51378587963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45984.51378587963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45984.51378587963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45984.51378587963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45984.51378587963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45984.51378587963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45984.51378587963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45984.51378587963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45984.51378587963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45984.51378587963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45984.51378587963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45984.51378587963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45984.51378587963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45984.51378587963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45984.51378587963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45984.51378587963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45984.51378587963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45984.51378587963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45984.51378587963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45984.51378587963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45984.51378587963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45984.51378587963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45984.51378587963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45984.51378587963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45984.51378587963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45984.51378587963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45984.51378587963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45984.51378587963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45984.51378587963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45984.51378587963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45984.51378587963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45984.51378587963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45984.51378587963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45984.51378587963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45984.51378587963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45984.51378587963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45984.51378587963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45984.51378587963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45984.51378587963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45984.51378587963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45984.51378587963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45984.51378587963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45984.51378587963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45984.51378587963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45984.51378587963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45984.51378587963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45984.51378587963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45984.51378587963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45984.51378587963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45984.51378587963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45984.51378587963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45984.51378587963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45984.51378587963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45984.51378587963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45984.51378587963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45984.51378587963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45984.51378587963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45984.51378587963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45984.51378587963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45984.51378587963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45984.51378587963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45984.51378587963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45984.51378587963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45984.51378587963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45984.51378587963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45984.51378587963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45984.51378587963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45984.51378587963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45984.51378587963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45984.51378587963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45984.51378587963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45984.51378587963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45984.51378587963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45984.51378587963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45984.51378587963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45984.51378587963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45984.51378587963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45984.51378587963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45984.51378587963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45984.51378587963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45984.51378587963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45984.51378587963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45984.51378587963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45984.51378587963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45984.51378587963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45984.51378587963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45984.51378587963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45984.51378587963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45984.51378587963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45984.51378587963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45984.51378587963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45984.51378587963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45984.51378587963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45984.51378587963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sheetData>
  <dataValidations count="2">
    <dataValidation allowBlank="1" showInputMessage="1" showErrorMessage="1" sqref="E1" xr:uid="{4D935161-CDD3-4592-B877-3FB59C99E142}"/>
    <dataValidation type="list" allowBlank="1" showInputMessage="1" showErrorMessage="1" sqref="E3:E1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39111</v>
      </c>
      <c r="B2" s="61" t="str">
        <f>IFERROR(VLOOKUP(D2,DB!A:K,11,0),"")</f>
        <v>R3</v>
      </c>
      <c r="C2" s="18">
        <v>1</v>
      </c>
      <c r="D2" s="61" t="s">
        <v>14586</v>
      </c>
      <c r="E2" s="18"/>
      <c r="F2" s="20"/>
      <c r="G2" s="21">
        <f t="shared" ref="G2:G53" ca="1" si="0">IFERROR(NOW()-F2,"-")</f>
        <v>45984.51378587963</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45984.51378587963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45984.51378587963</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45984.51378587963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45984.51378587963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45984.51378587963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45984.51378587963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45984.51378587963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45984.51378587963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45984.51378587963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45984.51378587963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45984.51378587963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45984.51378587963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45984.51378587963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45984.51378587963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45984.51378587963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45984.51378587963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45984.51378587963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45984.51378587963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45984.51378587963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45984.51378587963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45984.51378587963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45984.51378587963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45984.51378587963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45984.51378587963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45984.51378587963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45984.51378587963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45984.51378587963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45984.51378587963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45984.51378587963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45984.51378587963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45984.51378587963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45984.51378587963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45984.51378587963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45984.51378587963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45984.51378587963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45984.51378587963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45984.51378587963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45984.51378587963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45984.51378587963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45984.51378587963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45984.51378587963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45984.51378587963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45984.51378587963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45984.51378587963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45984.51378587963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45984.51378587963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45984.51378587963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45984.51378587963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45984.51378587963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45984.51378587963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45984.51378587963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45984.51378587963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45984.51378587963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45984.51378587963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45984.51378587963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45984.51378587963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45984.51378587963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45984.51378587963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45984.51378587963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45984.51378587963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45984.51378587963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45984.51378587963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45984.51378587963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45984.51378587963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45984.51378587963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45984.51378587963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45984.51378587963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45984.51378587963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45984.51378587963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45984.51378587963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45984.51378587963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45984.51378587963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45984.51378587963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45984.51378587963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45984.51378587963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45984.51378587963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45984.51378587963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45984.51378587963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45984.51378587963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45984.51378587963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45984.51378587963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45984.51378587963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45984.51378587963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45984.51378587963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45984.51378587963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45984.51378587963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45984.51378587963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45984.51378587963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45984.51378587963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45984.51378587963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45984.51378587963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45984.51378587963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45984.51378587963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45984.51378587963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45984.51378587963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45984.51378587963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45984.51378587963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45984.51378587963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45984.51378587963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45984.51378587963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45984.51378587963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45984.51378587963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45984.51378587963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45984.51378587963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45984.51378587963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45984.51378587963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45984.51378587963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45984.51378587963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45984.51378587963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45984.51378587963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45984.51378587963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45984.51378587963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45984.51378587963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45984.51378587963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45984.51378587963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45984.51378587963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45984.51378587963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45984.51378587963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45984.51378587963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45984.51378587963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45984.51378587963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45984.51378587963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45984.51378587963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45984.51378587963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45984.51378587963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45984.51378587963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45984.51378587963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45984.51378587963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45984.51378587963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45984.51378587963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45984.51378587963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45984.51378587963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45984.51378587963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45984.51378587963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45984.51378587963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45984.51378587963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45984.51378587963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45984.51378587963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45984.51378587963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45984.51378587963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45984.51378587963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45984.51378587963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45984.51378587963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45984.51378587963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45984.51378587963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45984.51378587963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45984.51378587963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45984.51378587963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45984.51378587963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45984.51378587963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45984.51378587963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45984.51378587963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45984.51378587963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45984.51378587963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45984.51378587963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45984.51378587963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45984.51378587963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45984.51378587963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45984.51378587963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45984.51378587963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45984.51378587963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45984.51378587963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45984.51378587963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45984.51378587963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45984.51378587963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45984.51378587963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45984.51378587963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45984.51378587963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45984.51378587963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45984.51378587963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45984.51378587963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45984.51378587963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45984.51378587963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45984.51378587963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45984.51378587963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45984.51378587963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45984.51378587963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45984.51378587963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45984.51378587963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45984.51378587963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45984.51378587963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45984.51378587963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45984.51378587963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45984.51378587963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45984.51378587963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45984.51378587963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45984.51378587963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45984.51378587963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45984.51378587963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45984.51378587963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45984.51378587963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45984.51378587963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45984.51378587963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45984.51378587963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45984.51378587963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45984.51378587963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45984.51378587963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45984.51378587963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45984.51378587963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45984.51378587963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45984.51378587963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45984.51378587963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45984.51378587963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45984.51378587963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45984.51378587963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45984.51378587963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45984.51378587963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45984.51378587963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45984.51378587963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45984.51378587963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45984.51378587963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45984.51378587963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45984.51378587963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45984.51378587963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45984.51378587963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45984.51378587963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45984.51378587963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45984.51378587963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45984.51378587963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45984.51378587963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45984.51378587963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45984.51378587963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45984.51378587963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45984.51378587963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45984.51378587963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45984.51378587963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45984.51378587963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45984.51378587963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45984.51378587963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45984.51378587963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45984.51378587963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45984.51378587963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45984.51378587963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45984.51378587963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45984.51378587963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45984.51378587963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45984.51378587963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45984.51378587963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45984.51378587963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45984.51378587963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45984.51378587963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45984.51378587963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45984.51378587963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45984.51378587963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45984.51378587963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45984.51378587963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45984.51378587963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45984.51378587963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45984.51378587963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45984.51378587963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45984.51378587963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45984.51378587963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45984.51378587963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45984.51378587963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45984.51378587963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45984.51378587963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45984.51378587963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45984.51378587963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45984.51378587963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45984.51378587963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45984.51378587963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45984.51378587963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45984.51378587963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45984.51378587963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45984.51378587963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45984.51378587963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45984.51378587963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45984.51378587963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45984.51378587963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45984.51378587963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45984.51378587963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45984.51378587963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45984.51378587963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45984.51378587963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45984.51378587963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45984.51378587963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45984.51378587963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45984.51378587963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45984.51378587963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45984.51378587963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45984.51378587963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45984.51378587963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45984.51378587963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45984.51378587963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45984.51378587963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45984.51378587963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45984.51378587963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45984.51378587963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45984.51378587963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45984.51378587963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45984.51378587963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45984.51378587963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45984.51378587963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45984.51378587963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45984.51378587963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45984.51378587963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45984.51378587963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45984.51378587963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45984.51378587963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45984.51378587963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45984.51378587963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45984.51378587963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45984.51378587963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45984.51378587963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45984.51378587963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45984.51378587963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45984.51378587963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45984.51378587963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45984.51378587963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45984.51378587963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45984.51378587963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45984.51378587963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45984.51378587963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45984.51378587963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45984.51378587963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45984.51378587963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45984.51378587963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45984.51378587963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45984.51378587963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45984.51378587963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45984.51378587963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45984.51378587963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45984.51378587963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45984.51378587963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45984.51378587963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45984.51378587963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45984.51378587963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45984.51378587963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45984.51378587963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45984.51378587963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45984.51378587963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45984.51378587963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45984.51378587963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45984.51378587963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45984.51378587963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45984.51378587963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45984.51378587963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45984.51378587963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45984.51378587963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45984.51378587963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45984.51378587963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45984.51378587963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45984.51378587963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45984.51378587963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45984.51378587963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45984.51378587963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45984.51378587963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45984.51378587963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45984.51378587963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45984.51378587963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45984.51378587963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45984.51378587963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45984.51378587963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45984.51378587963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45984.51378587963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45984.51378587963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45984.51378587963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45984.51378587963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45984.51378587963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45984.51378587963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45984.51378587963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45984.51378587963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45984.51378587963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45984.51378587963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45984.51378587963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45984.51378587963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45984.51378587963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45984.51378587963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45984.51378587963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45984.51378587963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45984.51378587963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45984.51378587963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45984.51378587963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45984.51378587963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45984.51378587963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45984.51378587963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45984.51378587963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45984.51378587963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45984.51378587963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45984.51378587963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45984.51378587963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45984.51378587963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45984.51378587963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45984.51378587963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45984.51378587963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45984.51378587963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45984.51378587963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45984.51378587963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45984.51378587963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45984.51378587963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45984.51378587963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45984.51378587963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45984.51378587963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45984.51378587963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45984.51378587963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45984.51378587963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45984.51378587963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45984.51378587963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45984.51378587963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45984.51378587963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45984.51378587963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45984.51378587963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45984.51378587963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45984.51378587963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45984.51378587963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45984.51378587963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45984.51378587963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45984.51378587963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45984.51378587963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45984.51378587963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45984.51378587963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45984.51378587963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45984.51378587963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45984.51378587963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45984.51378587963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45984.51378587963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45984.51378587963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45984.51378587963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45984.51378587963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45984.51378587963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45984.51378587963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45984.51378587963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45984.51378587963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45984.51378587963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45984.51378587963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45984.51378587963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45984.51378587963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45984.51378587963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45984.51378587963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45984.51378587963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45984.51378587963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45984.51378587963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45984.51378587963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45984.51378587963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45984.51378587963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45984.51378587963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45984.51378587963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45984.51378587963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45984.51378587963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45984.51378587963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45984.51378587963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45984.51378587963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45984.51378587963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45984.51378587963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45984.51378587963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45984.51378587963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45984.51378587963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45984.51378587963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45984.51378587963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45984.51378587963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45984.51378587963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45984.51378587963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45984.51378587963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45984.51378587963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45984.51378587963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45984.51378587963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45984.51378587963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45984.51378587963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45984.51378587963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45984.51378587963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45984.51378587963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45984.51378587963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45984.51378587963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45984.51378587963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45984.51378587963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45984.51378587963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45984.51378587963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45984.51378587963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45984.51378587963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45984.51378587963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45984.51378587963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45984.51378587963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45984.51378587963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45984.51378587963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45984.51378587963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45984.51378587963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45984.51378587963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45984.51378587963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45984.51378587963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45984.51378587963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45984.51378587963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45984.51378587963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45984.51378587963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45984.51378587963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45984.51378587963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45984.51378587963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45984.51378587963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45984.51378587963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45984.51378587963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45984.51378587963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45984.51378587963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45984.51378587963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45984.51378587963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45984.51378587963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45984.51378587963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45984.51378587963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45984.51378587963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45984.51378587963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45984.51378587963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45984.51378587963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45984.51378587963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45984.51378587963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45984.51378587963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45984.51378587963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45984.51378587963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45984.51378587963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45984.51378587963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45984.51378587963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45984.51378587963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45984.51378587963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45984.51378587963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45984.51378587963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45984.51378587963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45984.51378587963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45984.51378587963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45984.51378587963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45984.51378587963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45984.51378587963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45984.51378587963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45984.51378587963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45984.51378587963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45984.51378587963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45984.51378587963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45984.51378587963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45984.51378587963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45984.51378587963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45984.51378587963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45984.51378587963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45984.51378587963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45984.51378587963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45984.51378587963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45984.51378587963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45984.51378587963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45984.51378587963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45984.51378587963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45984.51378587963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45984.51378587963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45984.51378587963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45984.51378587963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45984.51378587963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45984.51378587963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45984.51378587963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45984.51378587963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45984.51378587963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45984.51378587963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45984.51378587963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45984.51378587963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45984.51378587963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45984.51378587963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45984.51378587963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45984.51378587963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45984.51378587963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45984.51378587963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45984.51378587963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45984.51378587963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45984.51378587963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45984.51378587963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45984.51378587963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45984.51378587963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45984.51378587963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45984.51378587963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45984.51378587963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45984.51378587963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45984.51378587963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45984.51378587963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45984.51378587963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45984.51378587963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45984.51378587963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45984.51378587963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45984.51378587963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45984.51378587963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45984.51378587963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45984.51378587963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45984.51378587963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45984.51378587963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45984.51378587963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45984.51378587963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45984.51378587963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45984.51378587963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45984.51378587963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45984.51378587963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45984.51378587963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45984.51378587963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45984.51378587963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45984.51378587963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45984.51378587963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45984.51378587963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45984.51378587963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45984.51378587963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45984.51378587963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45984.51378587963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45984.51378587963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45984.51378587963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45984.51378587963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45984.51378587963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45984.51378587963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45984.51378587963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45984.51378587963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45984.51378587963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45984.51378587963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45984.51378587963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45984.51378587963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45984.51378587963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45984.51378587963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45984.51378587963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45984.51378587963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45984.51378587963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45984.51378587963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45984.51378587963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45984.51378587963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45984.51378587963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45984.51378587963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45984.51378587963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45984.51378587963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45984.51378587963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45984.51378587963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45984.51378587963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45984.51378587963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45984.51378587963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45984.51378587963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45984.51378587963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45984.51378587963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45984.51378587963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45984.51378587963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45984.51378587963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45984.51378587963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45984.51378587963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45984.51378587963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45984.51378587963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45984.51378587963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45984.51378587963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45984.51378587963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45984.51378587963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45984.51378587963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45984.51378587963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45984.51378587963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45984.51378587963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45984.51378587963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45984.51378587963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45984.51378587963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45984.51378587963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45984.51378587963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45984.51378587963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45984.51378587963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45984.51378587963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45984.51378587963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45984.51378587963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45984.51378587963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45984.51378587963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45984.51378587963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45984.51378587963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45984.51378587963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45984.51378587963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45984.51378587963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45984.51378587963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45984.51378587963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45984.51378587963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45984.51378587963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45984.51378587963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45984.51378587963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45984.51378587963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45984.51378587963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45984.51378587963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45984.51378587963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45984.51378587963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45984.51378587963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45984.51378587963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45984.51378587963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45984.51378587963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45984.51378587963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45984.51378587963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45984.51378587963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45984.51378587963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45984.51378587963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45984.51378587963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45984.51378587963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45984.51378587963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45984.51378587963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45984.51378587963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45984.51378587963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45984.51378587963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45984.51378587963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45984.51378587963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45984.51378587963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45984.51378587963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45984.51378587963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45984.51378587963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45984.51378587963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45984.51378587963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45984.51378587963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45984.51378587963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45984.51378587963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45984.51378587963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45984.51378587963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45984.51378587963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45984.51378587963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45984.51378587963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45984.51378587963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45984.51378587963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45984.51378587963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45984.51378587963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45984.51378587963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45984.51378587963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45984.51378587963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45984.51378587963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45984.51378587963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45984.51378587963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45984.51378587963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45984.51378587963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45984.51378587963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45984.51378587963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45984.51378587963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45984.51378587963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45984.51378587963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45984.51378587963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45984.51378587963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45984.51378587963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45984.51378587963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45984.51378587963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45984.51378587963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45984.51378587963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45984.51378587963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45984.51378587963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45984.51378587963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45984.51378587963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45984.51378587963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45984.51378587963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45984.51378587963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45984.51378587963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45984.51378587963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45984.51378587963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45984.51378587963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45984.51378587963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45984.51378587963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45984.51378587963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45984.51378587963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45984.51378587963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45984.51378587963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45984.51378587963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45984.51378587963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45984.51378587963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45984.51378587963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45984.51378587963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45984.51378587963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45984.51378587963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45984.51378587963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45984.51378587963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45984.51378587963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45984.51378587963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45984.51378587963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45984.51378587963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45984.51378587963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45984.51378587963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45984.51378587963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45984.51378587963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45984.51378587963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45984.51378587963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45984.51378587963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45984.51378587963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45984.51378587963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45984.51378587963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45984.51378587963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45984.51378587963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45984.51378587963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45984.51378587963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45984.51378587963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45984.51378587963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45984.51378587963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45984.51378587963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45984.51378587963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45984.51378587963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45984.51378587963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45984.51378587963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45984.51378587963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45984.51378587963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45984.51378587963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45984.51378587963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45984.51378587963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45984.51378587963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45984.51378587963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45984.51378587963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45984.51378587963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45984.51378587963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45984.51378587963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45984.51378587963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45984.51378587963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45984.51378587963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45984.51378587963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45984.51378587963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45984.51378587963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45984.51378587963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45984.51378587963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45984.51378587963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45984.51378587963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45984.51378587963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45984.51378587963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45984.51378587963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45984.51378587963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45984.51378587963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45984.51378587963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45984.51378587963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45984.51378587963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45984.51378587963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45984.51378587963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45984.51378587963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45984.51378587963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45984.51378587963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45984.51378587963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45984.51378587963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45984.51378587963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45984.51378587963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45984.51378587963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45984.51378587963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45984.51378587963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45984.51378587963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45984.51378587963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45984.51378587963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45984.51378587963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45984.51378587963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45984.51378587963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45984.51378587963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45984.51378587963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45984.51378587963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45984.51378587963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45984.51378587963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45984.51378587963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45984.51378587963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45984.51378587963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45984.51378587963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45984.51378587963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45984.51378587963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45984.51378587963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45984.51378587963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45984.51378587963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45984.51378587963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45984.51378587963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45984.51378587963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45984.51378587963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45984.51378587963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45984.51378587963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45984.51378587963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45984.51378587963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45984.51378587963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45984.51378587963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45984.51378587963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45984.51378587963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45984.51378587963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45984.51378587963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45984.51378587963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45984.51378587963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45984.51378587963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45984.51378587963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45984.51378587963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45984.51378587963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45984.51378587963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45984.51378587963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45984.51378587963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45984.51378587963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45984.51378587963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45984.51378587963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45984.51378587963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45984.51378587963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45984.51378587963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45984.51378587963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45984.51378587963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45984.51378587963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45984.51378587963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45984.51378587963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45984.51378587963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45984.51378587963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45984.51378587963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45984.51378587963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45984.51378587963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45984.51378587963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45984.51378587963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45984.51378587963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45984.51378587963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45984.51378587963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45984.51378587963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45984.51378587963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45984.51378587963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45984.51378587963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45984.51378587963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45984.51378587963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45984.51378587963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45984.51378587963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45984.51378587963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45984.51378587963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45984.51378587963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45984.51378587963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45984.51378587963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45984.51378587963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45984.51378587963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45984.51378587963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45984.51378587963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45984.51378587963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45984.51378587963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45984.51378587963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45984.51378587963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45984.51378587963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45984.51378587963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45984.51378587963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45984.51378587963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45984.51378587963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45984.51378587963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45984.51378587963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45984.51378587963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45984.51378587963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45984.51378587963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45984.51378587963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45984.51378587963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45984.51378587963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45984.51378587963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45984.51378587963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45984.51378587963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45984.51378587963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45984.51378587963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45984.51378587963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45984.51378587963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45984.51378587963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45984.51378587963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45984.51378587963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45984.51378587963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45984.51378587963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45984.51378587963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45984.51378587963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45984.51378587963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45984.51378587963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45984.51378587963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45984.51378587963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45984.51378587963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45984.51378587963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45984.51378587963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45984.51378587963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45984.51378587963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45984.51378587963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45984.51378587963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45984.51378587963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45984.51378587963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45984.51378587963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45984.51378587963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45984.51378587963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45984.51378587963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45984.51378587963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45984.51378587963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45984.51378587963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45984.51378587963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45984.51378587963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45984.51378587963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45984.51378587963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45984.51378587963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45984.51378587963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45984.51378587963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45984.51378587963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45984.51378587963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45984.51378587963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45984.51378587963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45984.51378587963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45984.51378587963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45984.51378587963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45984.51378587963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45984.51378587963</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0"/>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281.03306828703353</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v>45984.493113425924</v>
      </c>
      <c r="G3" s="96">
        <f ca="1">IFERROR(NOW()-F3,"")</f>
        <v>2.0672453705628868E-2</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1</v>
      </c>
      <c r="D4" s="91" t="s">
        <v>35135</v>
      </c>
      <c r="E4" s="94" t="s">
        <v>39021</v>
      </c>
      <c r="F4" s="95">
        <v>45984.495081018518</v>
      </c>
      <c r="G4" s="96">
        <f t="shared" ref="G4:G54" ca="1" si="0">IFERROR(NOW()-F4,"")</f>
        <v>1.8704861111473292E-2</v>
      </c>
      <c r="H4" s="95">
        <v>45984.45480324074</v>
      </c>
      <c r="I4" s="113" t="str">
        <f>IFERROR(VLOOKUP(D4,DB!A:F,6,0),"")</f>
        <v>SCECO</v>
      </c>
      <c r="J4" s="113" t="str">
        <f>IFERROR(VLOOKUP(D4,DB!A:G,7,0),"")</f>
        <v>Dead</v>
      </c>
      <c r="K4" s="97" t="s">
        <v>39117</v>
      </c>
      <c r="L4" s="91" t="str">
        <f>IFERROR(VLOOKUP(D4,DB!A:I,9,0),"")</f>
        <v>Latis</v>
      </c>
    </row>
    <row r="5" spans="1:16" ht="15" customHeight="1">
      <c r="A5" s="113" t="s">
        <v>39118</v>
      </c>
      <c r="B5" s="113" t="str">
        <f>IFERROR(VLOOKUP(D5,DB!A:K,11,0),"")</f>
        <v>R4</v>
      </c>
      <c r="C5" s="93">
        <v>2</v>
      </c>
      <c r="D5" s="91" t="s">
        <v>34889</v>
      </c>
      <c r="E5" s="94" t="s">
        <v>39021</v>
      </c>
      <c r="F5" s="95">
        <v>45984.496261574073</v>
      </c>
      <c r="G5" s="96">
        <f t="shared" ca="1" si="0"/>
        <v>1.7524305556435138E-2</v>
      </c>
      <c r="H5" s="95">
        <v>45984.484456018516</v>
      </c>
      <c r="I5" s="113" t="str">
        <f>IFERROR(VLOOKUP(D5,DB!A:F,6,0),"")</f>
        <v>SCECO</v>
      </c>
      <c r="J5" s="113" t="str">
        <f>IFERROR(VLOOKUP(D5,DB!A:G,7,0),"")</f>
        <v>Vandalized</v>
      </c>
      <c r="K5" s="97" t="s">
        <v>39119</v>
      </c>
      <c r="L5" s="91" t="str">
        <f>IFERROR(VLOOKUP(D5,DB!A:I,9,0),"")</f>
        <v>Latis</v>
      </c>
    </row>
    <row r="6" spans="1:16" ht="15" customHeight="1">
      <c r="A6" s="113" t="s">
        <v>39120</v>
      </c>
      <c r="B6" s="113" t="str">
        <f>IFERROR(VLOOKUP(D6,DB!A:K,11,0),"")</f>
        <v>R4</v>
      </c>
      <c r="C6" s="93">
        <v>1</v>
      </c>
      <c r="D6" s="91" t="s">
        <v>36368</v>
      </c>
      <c r="E6" s="94" t="s">
        <v>39021</v>
      </c>
      <c r="F6" s="95">
        <v>45984.498935185184</v>
      </c>
      <c r="G6" s="96">
        <f t="shared" ca="1" si="0"/>
        <v>1.4850694446067791E-2</v>
      </c>
      <c r="H6" s="95">
        <v>45984.492685185185</v>
      </c>
      <c r="I6" s="113" t="str">
        <f>IFERROR(VLOOKUP(D6,DB!A:F,6,0),"")</f>
        <v>SCECO</v>
      </c>
      <c r="J6" s="113">
        <f>IFERROR(VLOOKUP(D6,DB!A:G,7,0),"")</f>
        <v>0</v>
      </c>
      <c r="K6" s="97" t="s">
        <v>39121</v>
      </c>
      <c r="L6" s="91" t="str">
        <f>IFERROR(VLOOKUP(D6,DB!A:I,9,0),"")</f>
        <v>Latis</v>
      </c>
    </row>
    <row r="7" spans="1:16" ht="15" customHeight="1">
      <c r="A7" s="113"/>
      <c r="B7" s="113" t="str">
        <f>IFERROR(VLOOKUP(D7,DB!A:K,11,0),"")</f>
        <v/>
      </c>
      <c r="C7" s="93"/>
      <c r="D7" s="91"/>
      <c r="E7" s="94"/>
      <c r="F7" s="95"/>
      <c r="G7" s="96">
        <f t="shared" ca="1" si="0"/>
        <v>45984.51378587963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45984.51378587963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45984.51378587963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45984.51378587963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45984.51378587963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45984.51378587963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45984.51378587963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45984.51378587963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45984.51378587963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45984.51378587963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45984.51378587963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45984.51378587963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45984.51378587963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45984.51378587963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45984.51378587963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45984.51378587963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45984.51378587963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45984.51378587963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45984.51378587963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45984.51378587963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45984.51378587963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45984.51378587963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45984.51378587963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45984.51378587963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45984.51378587963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45984.51378587963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45984.51378587963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45984.51378587963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45984.51378587963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45984.51378587963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45984.51378587963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45984.51378587963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45984.51378587963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45984.51378587963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45984.51378587963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45984.51378587963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45984.51378587963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45984.51378587963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45984.51378587963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45984.51378587963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45984.51378587963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45984.51378587963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45984.51378587963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45984.51378587963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45984.51378587963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45984.51378587963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45984.51378587963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45984.51378587963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45984.51378587963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45984.51378587963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45984.51378587963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45984.51378587963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45984.51378587963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45984.51378587963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45984.51378587963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45984.51378587963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45984.51378587963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45984.51378587963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45984.51378587963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45984.51378587963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45984.51378587963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45984.51378587963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45984.51378587963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45984.51378587963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45984.51378587963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45984.51378587963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45984.51378587963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45984.51378587963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45984.51378587963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45984.51378587963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45984.51378587963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45984.51378587963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45984.51378587963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45984.51378587963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45984.51378587963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45984.51378587963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45984.51378587963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45984.51378587963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45984.51378587963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45984.51378587963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45984.51378587963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45984.51378587963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45984.51378587963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45984.51378587963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45984.51378587963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45984.51378587963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45984.51378587963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45984.51378587963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45984.51378587963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45984.51378587963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45984.51378587963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45984.51378587963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45984.51378587963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45984.51378587963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45984.51378587963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45984.51378587963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45984.51378587963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45984.51378587963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45984.51378587963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45984.51378587963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45984.51378587963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45984.51378587963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45984.51378587963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45984.51378587963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45984.51378587963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45984.51378587963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45984.51378587963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45984.51378587963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45984.51378587963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45984.51378587963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45984.51378587963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45984.51378587963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45984.51378587963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45984.51378587963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45984.51378587963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45984.51378587963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45984.51378587963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45984.51378587963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45984.51378587963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45984.51378587963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45984.51378587963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45984.51378587963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45984.51378587963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45984.51378587963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45984.51378587963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45984.51378587963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45984.51378587963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45984.51378587963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45984.51378587963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45984.51378587963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45984.51378587963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45984.51378587963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45984.51378587963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45984.51378587963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45984.51378587963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45984.51378587963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45984.51378587963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45984.51378587963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45984.51378587963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45984.51378587963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45984.51378587963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45984.51378587963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45984.51378587963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45984.51378587963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45984.51378587963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45984.51378587963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45984.51378587963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45984.51378587963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45984.51378587963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45984.51378587963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45984.51378587963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45984.51378587963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45984.51378587963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45984.51378587963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45984.51378587963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45984.51378587963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45984.51378587963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45984.51378587963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45984.51378587963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45984.51378587963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45984.51378587963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45984.51378587963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45984.51378587963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45984.51378587963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45984.51378587963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45984.51378587963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45984.51378587963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45984.51378587963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45984.51378587963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45984.51378587963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45984.51378587963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45984.51378587963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45984.51378587963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45984.51378587963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45984.51378587963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45984.51378587963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45984.51378587963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45984.51378587963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45984.51378587963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45984.51378587963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45984.51378587963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45984.51378587963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45984.51378587963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45984.51378587963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45984.51378587963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45984.51378587963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45984.51378587963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45984.51378587963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45984.51378587963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45984.51378587963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45984.51378587963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45984.51378587963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45984.51378587963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45984.51378587963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45984.51378587963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45984.51378587963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45984.51378587963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45984.51378587963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45984.51378587963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45984.51378587963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45984.51378587963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45984.51378587963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45984.51378587963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45984.51378587963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45984.51378587963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45984.51378587963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45984.51378587963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45984.51378587963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45984.51378587963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45984.51378587963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45984.51378587963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45984.51378587963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45984.51378587963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45984.51378587963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45984.51378587963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45984.51378587963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45984.51378587963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45984.51378587963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45984.51378587963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45984.51378587963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45984.51378587963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45984.51378587963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45984.51378587963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45984.51378587963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45984.51378587963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45984.51378587963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45984.51378587963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45984.51378587963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45984.51378587963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45984.51378587963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45984.51378587963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45984.51378587963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45984.51378587963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45984.51378587963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45984.51378587963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45984.51378587963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45984.51378587963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45984.51378587963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45984.51378587963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45984.51378587963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45984.51378587963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45984.51378587963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45984.51378587963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45984.51378587963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45984.51378587963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45984.51378587963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45984.51378587963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45984.51378587963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45984.51378587963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45984.51378587963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45984.51378587963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45984.51378587963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45984.51378587963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45984.51378587963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45984.51378587963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45984.51378587963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45984.51378587963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45984.51378587963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45984.51378587963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45984.51378587963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45984.51378587963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45984.51378587963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45984.51378587963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45984.51378587963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45984.51378587963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45984.51378587963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45984.51378587963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45984.51378587963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45984.51378587963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45984.51378587963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45984.51378587963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45984.51378587963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45984.51378587963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45984.51378587963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45984.51378587963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45984.51378587963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45984.51378587963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45984.51378587963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45984.51378587963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45984.51378587963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45984.51378587963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45984.51378587963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45984.51378587963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45984.51378587963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45984.51378587963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45984.51378587963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45984.51378587963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45984.51378587963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45984.51378587963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45984.51378587963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45984.51378587963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45984.51378587963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45984.51378587963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45984.51378587963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45984.51378587963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45984.51378587963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45984.51378587963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45984.51378587963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45984.51378587963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45984.51378587963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45984.51378587963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45984.51378587963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45984.51378587963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45984.51378587963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74" ca="1" si="5">IFERROR(NOW()-F311,"")</f>
        <v>45984.51378587963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45984.51378587963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45984.51378587963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45984.51378587963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45984.51378587963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45984.51378587963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45984.51378587963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45984.51378587963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45984.51378587963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45984.51378587963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45984.51378587963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45984.51378587963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45984.51378587963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45984.51378587963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45984.51378587963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45984.51378587963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45984.51378587963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45984.51378587963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45984.51378587963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45984.51378587963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45984.51378587963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45984.51378587963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45984.51378587963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45984.51378587963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45984.51378587963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45984.51378587963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45984.51378587963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45984.51378587963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45984.51378587963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45984.51378587963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45984.51378587963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45984.51378587963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45984.51378587963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45984.51378587963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45984.51378587963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45984.51378587963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45984.51378587963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45984.51378587963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45984.51378587963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45984.51378587963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45984.51378587963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45984.51378587963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45984.51378587963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45984.51378587963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45984.51378587963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45984.51378587963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45984.51378587963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45984.51378587963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45984.51378587963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45984.51378587963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45984.51378587963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45984.51378587963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45984.51378587963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45984.51378587963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45984.51378587963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45984.51378587963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45984.51378587963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45984.51378587963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45984.51378587963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45984.51378587963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45984.51378587963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45984.51378587963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45984.51378587963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45984.51378587963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ref="G375:G420" ca="1" si="6">IFERROR(NOW()-F375,"")</f>
        <v>45984.51378587963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45984.51378587963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45984.51378587963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45984.51378587963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45984.51378587963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45984.51378587963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45984.51378587963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45984.51378587963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45984.51378587963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45984.51378587963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45984.51378587963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45984.51378587963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45984.51378587963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45984.51378587963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45984.51378587963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45984.51378587963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45984.51378587963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45984.51378587963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45984.51378587963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45984.51378587963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45984.51378587963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45984.51378587963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45984.51378587963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45984.51378587963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45984.51378587963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45984.51378587963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45984.51378587963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45984.51378587963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45984.51378587963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45984.51378587963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45984.51378587963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45984.51378587963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45984.51378587963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45984.51378587963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45984.51378587963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45984.51378587963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45984.51378587963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45984.51378587963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45984.51378587963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45984.51378587963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45984.51378587963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45984.51378587963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45984.51378587963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45984.51378587963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45984.51378587963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45984.51378587963</v>
      </c>
      <c r="H420" s="95"/>
      <c r="I420" s="113" t="str">
        <f>IFERROR(VLOOKUP(D420,DB!A:F,6,0),"")</f>
        <v/>
      </c>
      <c r="J420" s="113" t="str">
        <f>IFERROR(VLOOKUP(D420,DB!A:G,7,0),"")</f>
        <v/>
      </c>
      <c r="K420" s="97"/>
      <c r="L420" s="91" t="str">
        <f>IFERROR(VLOOKUP(D420,DB!A:I,9,0),"")</f>
        <v/>
      </c>
    </row>
  </sheetData>
  <dataValidations count="2">
    <dataValidation allowBlank="1" showInputMessage="1" showErrorMessage="1" sqref="E1" xr:uid="{A4F81451-56CC-4543-9497-104C4E44EE4B}"/>
    <dataValidation type="list" allowBlank="1" showInputMessage="1" showErrorMessage="1" sqref="E2:E4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92.681725694441411</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58.324908564813086</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35.852674768517318</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2">
        <v>45977.514803240738</v>
      </c>
      <c r="G5" s="111">
        <f ca="1">IFERROR(NOW()-F5,"")</f>
        <v>6.9989826388919028</v>
      </c>
      <c r="H5" s="122">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36518</v>
      </c>
      <c r="E6" s="109" t="s">
        <v>39021</v>
      </c>
      <c r="F6" s="122">
        <v>45981.373298611114</v>
      </c>
      <c r="G6" s="111">
        <f ca="1">IFERROR(NOW()-F6,"")</f>
        <v>3.1404872685161536</v>
      </c>
      <c r="H6" s="122">
        <v>45981.360798611109</v>
      </c>
      <c r="I6" s="109" t="str">
        <f>IFERROR(VLOOKUP(D6,DB!A:F,6,0),"")</f>
        <v>SCECO</v>
      </c>
      <c r="J6" s="109" t="str">
        <f>IFERROR(VLOOKUP(D6,DB!A:G,7,0),"")</f>
        <v>Dead</v>
      </c>
      <c r="K6" s="109" t="s">
        <v>39131</v>
      </c>
      <c r="L6" s="109" t="str">
        <f>IFERROR(VLOOKUP(D6,DB!A:I,9,0),"")</f>
        <v>Latis</v>
      </c>
    </row>
    <row r="7" spans="1:13">
      <c r="A7" s="109"/>
      <c r="B7" s="109" t="str">
        <f>IFERROR(VLOOKUP(D7,DB!A:K,11,0),"")</f>
        <v/>
      </c>
      <c r="C7" s="109"/>
      <c r="D7" s="109"/>
      <c r="E7" s="109"/>
      <c r="F7" s="109"/>
      <c r="G7" s="111">
        <f ca="1">IFERROR(NOW()-F7,"")</f>
        <v>45984.51378587963</v>
      </c>
      <c r="H7" s="109"/>
      <c r="I7" s="109" t="str">
        <f>IFERROR(VLOOKUP(D7,DB!A:F,6,0),"")</f>
        <v/>
      </c>
      <c r="J7" s="109" t="str">
        <f>IFERROR(VLOOKUP(D7,DB!A:G,7,0),"")</f>
        <v/>
      </c>
      <c r="K7" s="109"/>
      <c r="L7" s="109" t="str">
        <f>IFERROR(VLOOKUP(D7,DB!A:I,9,0),"")</f>
        <v/>
      </c>
    </row>
    <row r="8" spans="1:13">
      <c r="A8" s="109"/>
      <c r="B8" s="109" t="str">
        <f>IFERROR(VLOOKUP(D8,DB!A:K,11,0),"")</f>
        <v/>
      </c>
      <c r="C8" s="109"/>
      <c r="D8" s="109" t="s">
        <v>39132</v>
      </c>
      <c r="E8" s="109"/>
      <c r="F8" s="109"/>
      <c r="G8" s="111">
        <f ca="1">IFERROR(NOW()-F8,"")</f>
        <v>45984.51378587963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45984.51378587963</v>
      </c>
      <c r="H9" s="109"/>
      <c r="I9" s="109" t="str">
        <f>IFERROR(VLOOKUP(D9,DB!A:F,6,0),"")</f>
        <v/>
      </c>
      <c r="J9" s="109" t="str">
        <f>IFERROR(VLOOKUP(D9,DB!A:G,7,0),"")</f>
        <v/>
      </c>
      <c r="K9" s="109"/>
      <c r="L9" s="109" t="str">
        <f>IFERROR(VLOOKUP(D9,DB!A:I,9,0),"")</f>
        <v/>
      </c>
    </row>
    <row r="10" spans="1:13">
      <c r="A10" s="109"/>
      <c r="B10" s="109" t="str">
        <f>IFERROR(VLOOKUP(D10,DB!A:K,11,0),"")</f>
        <v>R5</v>
      </c>
      <c r="C10" s="109"/>
      <c r="D10" s="109" t="s">
        <v>14702</v>
      </c>
      <c r="E10" s="109"/>
      <c r="F10" s="109"/>
      <c r="G10" s="111">
        <f ca="1">IFERROR(NOW()-F10,"")</f>
        <v>45984.51378587963</v>
      </c>
      <c r="H10" s="109"/>
      <c r="I10" s="109" t="str">
        <f>IFERROR(VLOOKUP(D10,DB!A:F,6,0),"")</f>
        <v>SCECO</v>
      </c>
      <c r="J10" s="109" t="str">
        <f>IFERROR(VLOOKUP(D10,DB!A:G,7,0),"")</f>
        <v>No BB Design</v>
      </c>
      <c r="K10" s="109"/>
      <c r="L10" s="109" t="str">
        <f>IFERROR(VLOOKUP(D10,DB!A:I,9,0),"")</f>
        <v>Latis</v>
      </c>
    </row>
    <row r="11" spans="1:13">
      <c r="A11" s="109"/>
      <c r="B11" s="109" t="str">
        <f>IFERROR(VLOOKUP(D11,DB!A:K,11,0),"")</f>
        <v/>
      </c>
      <c r="C11" s="109"/>
      <c r="D11" s="150"/>
      <c r="E11" s="109"/>
      <c r="F11" s="109"/>
      <c r="G11" s="111">
        <f ca="1">IFERROR(NOW()-F11,"")</f>
        <v>45984.51378587963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45984.51378587963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45984.51378587963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45984.51378587963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45984.51378587963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45984.51378587963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45984.51378587963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45984.51378587963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45984.51378587963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45984.51378587963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45984.51378587963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45984.51378587963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45984.51378587963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45984.51378587963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45984.51378587963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45984.51378587963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45984.51378587963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45984.51378587963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45984.51378587963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45984.51378587963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45984.51378587963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45984.51378587963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45984.51378587963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45984.51378587963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45984.51378587963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45984.51378587963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45984.51378587963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45984.51378587963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45984.51378587963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45984.51378587963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45984.51378587963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45984.51378587963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45984.51378587963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45984.51378587963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45984.51378587963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45984.51378587963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45984.51378587963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45984.51378587963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45984.51378587963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45984.51378587963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45984.51378587963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45984.51378587963</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45984.51378587963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45984.51378587963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45984.51378587963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45984.51378587963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45984.51378587963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45984.51378587963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45984.51378587963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45984.51378587963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45984.51378587963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45984.51378587963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45984.51378587963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45984.51378587963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45984.51378587963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45984.51378587963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45984.51378587963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45984.51378587963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45984.51378587963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45984.51378587963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45984.51378587963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45984.51378587963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45984.51378587963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45984.51378587963</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45984.51378587963</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45984.51378587963</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45984.51378587963</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45984.51378587963</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45984.51378587963</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45984.51378587963</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39133</v>
      </c>
      <c r="B2" s="145" t="str">
        <f>IFERROR(VLOOKUP(D2,DB!A:K,11,0),"")</f>
        <v>R6</v>
      </c>
      <c r="C2" s="146">
        <v>1</v>
      </c>
      <c r="D2" s="145" t="s">
        <v>32420</v>
      </c>
      <c r="E2" s="109" t="s">
        <v>39100</v>
      </c>
      <c r="F2" s="147"/>
      <c r="G2" s="75"/>
      <c r="H2" s="147"/>
      <c r="I2" s="145" t="str">
        <f>IFERROR(VLOOKUP(D2,DB!A:F,6,0),"")</f>
        <v>SCECO</v>
      </c>
      <c r="J2" s="145" t="str">
        <f>IFERROR(VLOOKUP(D2,DB!A:G,7,0),"")</f>
        <v>Vandalized</v>
      </c>
      <c r="K2" s="148" t="s">
        <v>39134</v>
      </c>
      <c r="L2" s="149" t="str">
        <f>IFERROR(VLOOKUP(D2,DB!A:I,9,0),"")</f>
        <v>Latis</v>
      </c>
    </row>
    <row r="3" spans="1:16382" ht="31.5" customHeight="1">
      <c r="A3" s="144" t="s">
        <v>39133</v>
      </c>
      <c r="B3" s="145" t="str">
        <f>IFERROR(VLOOKUP(D3,DB!A:K,11,0),"")</f>
        <v>R6</v>
      </c>
      <c r="C3" s="146">
        <v>1</v>
      </c>
      <c r="D3" s="145" t="s">
        <v>35682</v>
      </c>
      <c r="E3" s="109" t="s">
        <v>39100</v>
      </c>
      <c r="F3" s="147"/>
      <c r="G3" s="75">
        <f t="shared" ref="G3" ca="1" si="0">IFERROR(NOW()-F3,"-")</f>
        <v>45984.51378587963</v>
      </c>
      <c r="H3" s="147"/>
      <c r="I3" s="145" t="str">
        <f>IFERROR(VLOOKUP(D3,DB!A:F,6,0),"")</f>
        <v>SCECO</v>
      </c>
      <c r="J3" s="145" t="str">
        <f>IFERROR(VLOOKUP(D3,DB!A:G,7,0),"")</f>
        <v>Dead</v>
      </c>
      <c r="K3" s="148" t="s">
        <v>39135</v>
      </c>
      <c r="L3" s="149" t="str">
        <f>IFERROR(VLOOKUP(D3,DB!A:I,9,0),"")</f>
        <v>Latis</v>
      </c>
    </row>
    <row r="4" spans="1:16382" ht="31.5" customHeight="1">
      <c r="A4" s="144" t="s">
        <v>39136</v>
      </c>
      <c r="B4" s="145" t="str">
        <f>IFERROR(VLOOKUP(D4,DB!A:K,11,0),"")</f>
        <v>R6</v>
      </c>
      <c r="C4" s="146">
        <v>8</v>
      </c>
      <c r="D4" s="145" t="s">
        <v>37358</v>
      </c>
      <c r="E4" s="109" t="s">
        <v>39100</v>
      </c>
      <c r="F4" s="147">
        <v>45984.472754629627</v>
      </c>
      <c r="G4" s="75">
        <f ca="1">IFERROR(NOW()-F4,"-")</f>
        <v>4.1031250002561137E-2</v>
      </c>
      <c r="H4" s="147">
        <v>45984.465370370373</v>
      </c>
      <c r="I4" s="145" t="str">
        <f>IFERROR(VLOOKUP(D4,DB!A:F,6,0),"")</f>
        <v>SCECO+STB</v>
      </c>
      <c r="J4" s="145" t="str">
        <f>IFERROR(VLOOKUP(D4,DB!A:G,7,0),"")</f>
        <v>Vandalized</v>
      </c>
      <c r="K4" s="148" t="s">
        <v>39137</v>
      </c>
      <c r="L4" s="149" t="str">
        <f>IFERROR(VLOOKUP(D4,DB!A:I,9,0),"")</f>
        <v>Latis</v>
      </c>
    </row>
    <row r="5" spans="1:16382" ht="31.5" customHeight="1">
      <c r="A5" s="144" t="s">
        <v>39138</v>
      </c>
      <c r="B5" s="145" t="str">
        <f>IFERROR(VLOOKUP(D5,DB!A:K,11,0),"")</f>
        <v>R6</v>
      </c>
      <c r="C5" s="146">
        <v>1</v>
      </c>
      <c r="D5" s="145" t="s">
        <v>34952</v>
      </c>
      <c r="E5" s="109" t="s">
        <v>39021</v>
      </c>
      <c r="F5" s="147">
        <v>45984.482118055559</v>
      </c>
      <c r="G5" s="75">
        <f ca="1">IFERROR(NOW()-F5,"-")</f>
        <v>3.166782407060964E-2</v>
      </c>
      <c r="H5" s="147">
        <v>45984.488067129627</v>
      </c>
      <c r="I5" s="145" t="str">
        <f>IFERROR(VLOOKUP(D5,DB!A:F,6,0),"")</f>
        <v>SCECO</v>
      </c>
      <c r="J5" s="145" t="str">
        <f>IFERROR(VLOOKUP(D5,DB!A:G,7,0),"")</f>
        <v>Good</v>
      </c>
      <c r="K5" s="148" t="s">
        <v>39139</v>
      </c>
      <c r="L5" s="149" t="str">
        <f>IFERROR(VLOOKUP(D5,DB!A:I,9,0),"")</f>
        <v>Latis</v>
      </c>
    </row>
    <row r="6" spans="1:16382" ht="31.5" customHeight="1">
      <c r="A6" s="144" t="s">
        <v>39140</v>
      </c>
      <c r="B6" s="145" t="str">
        <f>IFERROR(VLOOKUP(D6,DB!A:K,11,0),"")</f>
        <v>R6</v>
      </c>
      <c r="C6" s="146">
        <v>1</v>
      </c>
      <c r="D6" s="145" t="s">
        <v>37390</v>
      </c>
      <c r="E6" s="109" t="s">
        <v>39021</v>
      </c>
      <c r="F6" s="147">
        <v>45984.478252314817</v>
      </c>
      <c r="G6" s="75">
        <f ca="1">IFERROR(NOW()-F6,"-")</f>
        <v>3.5533564812794793E-2</v>
      </c>
      <c r="H6" s="147">
        <v>45984.483900462961</v>
      </c>
      <c r="I6" s="145" t="str">
        <f>IFERROR(VLOOKUP(D6,DB!A:F,6,0),"")</f>
        <v>Generator-SG</v>
      </c>
      <c r="J6" s="145" t="str">
        <f>IFERROR(VLOOKUP(D6,DB!A:G,7,0),"")</f>
        <v>Vandalized</v>
      </c>
      <c r="K6" s="148" t="s">
        <v>39137</v>
      </c>
      <c r="L6" s="149" t="str">
        <f>IFERROR(VLOOKUP(D6,DB!A:I,9,0),"")</f>
        <v>Latis</v>
      </c>
    </row>
    <row r="7" spans="1:16382" ht="31.5" customHeight="1">
      <c r="A7" s="144"/>
      <c r="B7" s="145" t="str">
        <f>IFERROR(VLOOKUP(D7,DB!A:K,11,0),"")</f>
        <v/>
      </c>
      <c r="C7" s="146"/>
      <c r="D7" s="145"/>
      <c r="E7" s="109"/>
      <c r="F7" s="147"/>
      <c r="G7" s="75">
        <f ca="1">IFERROR(NOW()-F7,"-")</f>
        <v>45984.51378587963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45984.51378587963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45984.51378587963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45984.51378587963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45984.51378587963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45984.51378587963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45984.51378587963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45984.51378587963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45984.51378587963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45984.51378587963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45984.51378587963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45984.51378587963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45984.51378587963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45984.51378587963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45984.51378587963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45984.51378587963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45984.51378587963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45984.51378587963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45984.51378587963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45984.51378587963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45984.51378587963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45984.51378587963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45984.51378587963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45984.51378587963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45984.51378587963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45984.51378587963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45984.51378587963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45984.51378587963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45984.51378587963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45984.51378587963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45984.51378587963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45984.51378587963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45984.51378587963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45984.51378587963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45984.51378587963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45984.51378587963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45984.51378587963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45984.51378587963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45984.51378587963</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45984.51378587963</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45984.51378587963</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45984.51378587963</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45984.51378587963</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